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IPRÚ 2.1 - Sociální infrastruktura\Verze 1.2\Finální verze k vyhlášení\Přílohy\"/>
    </mc:Choice>
  </mc:AlternateContent>
  <workbookProtection workbookPassword="ED81" lockStructure="1"/>
  <bookViews>
    <workbookView xWindow="0" yWindow="240" windowWidth="19440" windowHeight="9495" tabRatio="752"/>
  </bookViews>
  <sheets>
    <sheet name="Pokyny pro vyplnění" sheetId="27" r:id="rId1"/>
    <sheet name="Vstupní data" sheetId="4" r:id="rId2"/>
    <sheet name="Financni toky" sheetId="1" state="hidden" r:id="rId3"/>
    <sheet name="Čisté ušetř. nákl. - Kompenzace" sheetId="15" state="hidden" r:id="rId4"/>
    <sheet name="Čistý souč. zůstatek dotace" sheetId="7" state="hidden" r:id="rId5"/>
    <sheet name="Financni toky měsíční" sheetId="24" state="hidden" r:id="rId6"/>
    <sheet name="Čisté uš. náklady měsíční" sheetId="25" state="hidden" r:id="rId7"/>
    <sheet name="Čistá souč. dotace měsíční" sheetId="26" state="hidden" r:id="rId8"/>
    <sheet name="Vypočet dotace" sheetId="21" state="hidden" r:id="rId9"/>
    <sheet name="Seznamy" sheetId="16" state="hidden" r:id="rId10"/>
  </sheets>
  <externalReferences>
    <externalReference r:id="rId11"/>
    <externalReference r:id="rId12"/>
  </externalReferences>
  <definedNames>
    <definedName name="Dotace">Seznamy!$B$3:$B$14</definedName>
    <definedName name="Dotace2" localSheetId="0">[1]Seznamy!$A$3:$A$16</definedName>
    <definedName name="Dotace2">Seznamy!$B$3:$B$16</definedName>
    <definedName name="Trvani_povereni" localSheetId="0">[2]Seznamy!$C$3:$C$23</definedName>
    <definedName name="Trvani_povereni">Seznamy!$D$3:$D$23</definedName>
    <definedName name="Typ_zadatele_">Seznamy!$E$4:$E$7</definedName>
    <definedName name="Typ_zadatele__">[1]Seznamy!$E$4:$E$7</definedName>
    <definedName name="xx">Seznamy!$B$3:$B$14</definedName>
  </definedNames>
  <calcPr calcId="162913"/>
</workbook>
</file>

<file path=xl/calcChain.xml><?xml version="1.0" encoding="utf-8"?>
<calcChain xmlns="http://schemas.openxmlformats.org/spreadsheetml/2006/main">
  <c r="B11" i="4" l="1"/>
  <c r="B18" i="4"/>
  <c r="A26" i="4" s="1"/>
  <c r="D4" i="1" l="1"/>
  <c r="F8" i="16" l="1"/>
  <c r="F7" i="16"/>
  <c r="F6" i="16"/>
  <c r="F5" i="16"/>
  <c r="F4" i="16"/>
  <c r="F9" i="16" l="1"/>
  <c r="C364" i="24" l="1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253" i="24"/>
  <c r="C252" i="24"/>
  <c r="C251" i="24"/>
  <c r="C250" i="24"/>
  <c r="C249" i="24"/>
  <c r="C248" i="24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201" i="24"/>
  <c r="C200" i="24"/>
  <c r="C199" i="24"/>
  <c r="C198" i="24"/>
  <c r="C197" i="24"/>
  <c r="C196" i="24"/>
  <c r="C195" i="24"/>
  <c r="C194" i="24"/>
  <c r="C193" i="24"/>
  <c r="C192" i="24"/>
  <c r="C191" i="24"/>
  <c r="C190" i="24"/>
  <c r="C189" i="24"/>
  <c r="C188" i="24"/>
  <c r="C187" i="24"/>
  <c r="C186" i="24"/>
  <c r="C185" i="24"/>
  <c r="C184" i="24"/>
  <c r="C183" i="24"/>
  <c r="C182" i="24"/>
  <c r="C181" i="24"/>
  <c r="C180" i="24"/>
  <c r="C179" i="24"/>
  <c r="C178" i="24"/>
  <c r="C177" i="24"/>
  <c r="C176" i="24"/>
  <c r="C175" i="24"/>
  <c r="C174" i="24"/>
  <c r="C173" i="24"/>
  <c r="C172" i="24"/>
  <c r="C171" i="24"/>
  <c r="C170" i="24"/>
  <c r="C169" i="24"/>
  <c r="C168" i="24"/>
  <c r="C167" i="24"/>
  <c r="C166" i="24"/>
  <c r="C165" i="24"/>
  <c r="C164" i="24"/>
  <c r="C163" i="24"/>
  <c r="C162" i="24"/>
  <c r="C161" i="24"/>
  <c r="C160" i="24"/>
  <c r="C159" i="24"/>
  <c r="C158" i="24"/>
  <c r="C157" i="24"/>
  <c r="C156" i="24"/>
  <c r="C155" i="24"/>
  <c r="C154" i="24"/>
  <c r="C153" i="24"/>
  <c r="C152" i="24"/>
  <c r="C151" i="24"/>
  <c r="C150" i="24"/>
  <c r="C149" i="24"/>
  <c r="C148" i="24"/>
  <c r="C147" i="24"/>
  <c r="C146" i="24"/>
  <c r="C145" i="24"/>
  <c r="C144" i="24"/>
  <c r="C143" i="24"/>
  <c r="C142" i="24"/>
  <c r="C141" i="24"/>
  <c r="C140" i="24"/>
  <c r="C139" i="24"/>
  <c r="C138" i="24"/>
  <c r="C137" i="24"/>
  <c r="C136" i="24"/>
  <c r="C135" i="24"/>
  <c r="C134" i="24"/>
  <c r="C133" i="24"/>
  <c r="C132" i="24"/>
  <c r="C131" i="24"/>
  <c r="C130" i="24"/>
  <c r="C129" i="24"/>
  <c r="C128" i="24"/>
  <c r="C127" i="24"/>
  <c r="C126" i="24"/>
  <c r="C125" i="24"/>
  <c r="C124" i="24"/>
  <c r="C123" i="24"/>
  <c r="C122" i="24"/>
  <c r="C121" i="24"/>
  <c r="C120" i="24"/>
  <c r="C119" i="24"/>
  <c r="C118" i="24"/>
  <c r="C117" i="24"/>
  <c r="C116" i="24"/>
  <c r="C115" i="24"/>
  <c r="C114" i="24"/>
  <c r="C113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5" i="24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E7" i="25" l="1"/>
  <c r="B38" i="26" l="1"/>
  <c r="B39" i="26"/>
  <c r="B40" i="26"/>
  <c r="B41" i="26"/>
  <c r="B42" i="26"/>
  <c r="B43" i="26"/>
  <c r="B44" i="26"/>
  <c r="B45" i="26"/>
  <c r="B46" i="26"/>
  <c r="B47" i="26"/>
  <c r="B48" i="26"/>
  <c r="B49" i="26"/>
  <c r="B50" i="26"/>
  <c r="B51" i="26"/>
  <c r="B52" i="26"/>
  <c r="B53" i="26"/>
  <c r="B54" i="26"/>
  <c r="B55" i="26"/>
  <c r="B56" i="26"/>
  <c r="B57" i="26"/>
  <c r="B58" i="26"/>
  <c r="B59" i="26"/>
  <c r="B60" i="26"/>
  <c r="B61" i="26"/>
  <c r="B62" i="26"/>
  <c r="B63" i="26"/>
  <c r="B64" i="26"/>
  <c r="B65" i="26"/>
  <c r="B66" i="26"/>
  <c r="B67" i="26"/>
  <c r="B68" i="26"/>
  <c r="B69" i="26"/>
  <c r="B70" i="26"/>
  <c r="B71" i="26"/>
  <c r="B72" i="26"/>
  <c r="B73" i="26"/>
  <c r="B74" i="26"/>
  <c r="B75" i="26"/>
  <c r="B76" i="26"/>
  <c r="B77" i="26"/>
  <c r="B78" i="26"/>
  <c r="B79" i="26"/>
  <c r="B80" i="26"/>
  <c r="B81" i="26"/>
  <c r="B82" i="26"/>
  <c r="B83" i="26"/>
  <c r="B84" i="26"/>
  <c r="B85" i="26"/>
  <c r="B86" i="26"/>
  <c r="B87" i="26"/>
  <c r="B88" i="26"/>
  <c r="B89" i="26"/>
  <c r="B90" i="26"/>
  <c r="B91" i="26"/>
  <c r="B92" i="26"/>
  <c r="B93" i="26"/>
  <c r="B94" i="26"/>
  <c r="B95" i="26"/>
  <c r="B96" i="26"/>
  <c r="B97" i="26"/>
  <c r="B98" i="26"/>
  <c r="B99" i="26"/>
  <c r="B100" i="26"/>
  <c r="B101" i="26"/>
  <c r="B102" i="26"/>
  <c r="B103" i="26"/>
  <c r="B104" i="26"/>
  <c r="B105" i="26"/>
  <c r="B106" i="26"/>
  <c r="B107" i="26"/>
  <c r="B108" i="26"/>
  <c r="B109" i="26"/>
  <c r="B110" i="26"/>
  <c r="B111" i="26"/>
  <c r="B112" i="26"/>
  <c r="B113" i="26"/>
  <c r="B114" i="26"/>
  <c r="B115" i="26"/>
  <c r="B116" i="26"/>
  <c r="B117" i="26"/>
  <c r="B118" i="26"/>
  <c r="B119" i="26"/>
  <c r="B120" i="26"/>
  <c r="B121" i="26"/>
  <c r="B122" i="26"/>
  <c r="B123" i="26"/>
  <c r="B124" i="26"/>
  <c r="B125" i="26"/>
  <c r="B126" i="26"/>
  <c r="B127" i="26"/>
  <c r="B128" i="26"/>
  <c r="B129" i="26"/>
  <c r="B130" i="26"/>
  <c r="B131" i="26"/>
  <c r="B132" i="26"/>
  <c r="B133" i="26"/>
  <c r="B134" i="26"/>
  <c r="B135" i="26"/>
  <c r="B136" i="26"/>
  <c r="B137" i="26"/>
  <c r="B138" i="26"/>
  <c r="B139" i="26"/>
  <c r="B140" i="26"/>
  <c r="B141" i="26"/>
  <c r="B142" i="26"/>
  <c r="B143" i="26"/>
  <c r="B144" i="26"/>
  <c r="B145" i="26"/>
  <c r="B146" i="26"/>
  <c r="B147" i="26"/>
  <c r="B148" i="26"/>
  <c r="B149" i="26"/>
  <c r="B150" i="26"/>
  <c r="B151" i="26"/>
  <c r="B152" i="26"/>
  <c r="B153" i="26"/>
  <c r="B154" i="26"/>
  <c r="B155" i="26"/>
  <c r="B156" i="26"/>
  <c r="B157" i="26"/>
  <c r="B158" i="26"/>
  <c r="B159" i="26"/>
  <c r="B160" i="26"/>
  <c r="B161" i="26"/>
  <c r="B162" i="26"/>
  <c r="B163" i="26"/>
  <c r="B164" i="26"/>
  <c r="B165" i="26"/>
  <c r="B166" i="26"/>
  <c r="B167" i="26"/>
  <c r="B168" i="26"/>
  <c r="B169" i="26"/>
  <c r="B170" i="26"/>
  <c r="B171" i="26"/>
  <c r="B172" i="26"/>
  <c r="B173" i="26"/>
  <c r="B174" i="26"/>
  <c r="B175" i="26"/>
  <c r="B176" i="26"/>
  <c r="B177" i="26"/>
  <c r="B178" i="26"/>
  <c r="B179" i="26"/>
  <c r="B180" i="26"/>
  <c r="B181" i="26"/>
  <c r="B182" i="26"/>
  <c r="B183" i="26"/>
  <c r="B184" i="26"/>
  <c r="B185" i="26"/>
  <c r="B186" i="26"/>
  <c r="B187" i="26"/>
  <c r="B188" i="26"/>
  <c r="B189" i="26"/>
  <c r="B190" i="26"/>
  <c r="B191" i="26"/>
  <c r="B192" i="26"/>
  <c r="B193" i="26"/>
  <c r="B194" i="26"/>
  <c r="B195" i="26"/>
  <c r="B196" i="26"/>
  <c r="B197" i="26"/>
  <c r="B198" i="26"/>
  <c r="B199" i="26"/>
  <c r="B200" i="26"/>
  <c r="B201" i="26"/>
  <c r="B202" i="26"/>
  <c r="B203" i="26"/>
  <c r="B204" i="26"/>
  <c r="B205" i="26"/>
  <c r="B206" i="26"/>
  <c r="B207" i="26"/>
  <c r="B208" i="26"/>
  <c r="B209" i="26"/>
  <c r="B210" i="26"/>
  <c r="B211" i="26"/>
  <c r="B212" i="26"/>
  <c r="B213" i="26"/>
  <c r="B214" i="26"/>
  <c r="B215" i="26"/>
  <c r="B216" i="26"/>
  <c r="B217" i="26"/>
  <c r="B218" i="26"/>
  <c r="B219" i="26"/>
  <c r="B220" i="26"/>
  <c r="B221" i="26"/>
  <c r="B222" i="26"/>
  <c r="B223" i="26"/>
  <c r="B224" i="26"/>
  <c r="B225" i="26"/>
  <c r="B226" i="26"/>
  <c r="B227" i="26"/>
  <c r="B228" i="26"/>
  <c r="B229" i="26"/>
  <c r="B230" i="26"/>
  <c r="B231" i="26"/>
  <c r="B232" i="26"/>
  <c r="B233" i="26"/>
  <c r="B234" i="26"/>
  <c r="B235" i="26"/>
  <c r="B236" i="26"/>
  <c r="B237" i="26"/>
  <c r="B238" i="26"/>
  <c r="B239" i="26"/>
  <c r="B240" i="26"/>
  <c r="B241" i="26"/>
  <c r="B242" i="26"/>
  <c r="B243" i="26"/>
  <c r="B244" i="26"/>
  <c r="B245" i="26"/>
  <c r="B246" i="26"/>
  <c r="B247" i="26"/>
  <c r="B248" i="26"/>
  <c r="B249" i="26"/>
  <c r="B250" i="26"/>
  <c r="B251" i="26"/>
  <c r="B252" i="26"/>
  <c r="B253" i="26"/>
  <c r="B254" i="26"/>
  <c r="B255" i="26"/>
  <c r="B256" i="26"/>
  <c r="B257" i="26"/>
  <c r="B258" i="26"/>
  <c r="B259" i="26"/>
  <c r="B260" i="26"/>
  <c r="B261" i="26"/>
  <c r="B262" i="26"/>
  <c r="B263" i="26"/>
  <c r="B264" i="26"/>
  <c r="B265" i="26"/>
  <c r="B266" i="26"/>
  <c r="B267" i="26"/>
  <c r="B268" i="26"/>
  <c r="B269" i="26"/>
  <c r="B270" i="26"/>
  <c r="B271" i="26"/>
  <c r="B272" i="26"/>
  <c r="B273" i="26"/>
  <c r="B274" i="26"/>
  <c r="B275" i="26"/>
  <c r="B276" i="26"/>
  <c r="B277" i="26"/>
  <c r="B278" i="26"/>
  <c r="B279" i="26"/>
  <c r="B280" i="26"/>
  <c r="B281" i="26"/>
  <c r="B282" i="26"/>
  <c r="B283" i="26"/>
  <c r="B284" i="26"/>
  <c r="B285" i="26"/>
  <c r="B286" i="26"/>
  <c r="B287" i="26"/>
  <c r="B288" i="26"/>
  <c r="B289" i="26"/>
  <c r="B290" i="26"/>
  <c r="B291" i="26"/>
  <c r="B292" i="26"/>
  <c r="B293" i="26"/>
  <c r="B294" i="26"/>
  <c r="B295" i="26"/>
  <c r="B296" i="26"/>
  <c r="B297" i="26"/>
  <c r="B298" i="26"/>
  <c r="B299" i="26"/>
  <c r="B300" i="26"/>
  <c r="B301" i="26"/>
  <c r="B302" i="26"/>
  <c r="B303" i="26"/>
  <c r="B304" i="26"/>
  <c r="B305" i="26"/>
  <c r="B306" i="26"/>
  <c r="B307" i="26"/>
  <c r="B308" i="26"/>
  <c r="B309" i="26"/>
  <c r="B310" i="26"/>
  <c r="B311" i="26"/>
  <c r="B312" i="26"/>
  <c r="B313" i="26"/>
  <c r="B314" i="26"/>
  <c r="B315" i="26"/>
  <c r="B316" i="26"/>
  <c r="B317" i="26"/>
  <c r="B318" i="26"/>
  <c r="B319" i="26"/>
  <c r="B320" i="26"/>
  <c r="B321" i="26"/>
  <c r="B322" i="26"/>
  <c r="B323" i="26"/>
  <c r="B324" i="26"/>
  <c r="B325" i="26"/>
  <c r="B326" i="26"/>
  <c r="B327" i="26"/>
  <c r="B328" i="26"/>
  <c r="B329" i="26"/>
  <c r="B330" i="26"/>
  <c r="B331" i="26"/>
  <c r="B332" i="26"/>
  <c r="B333" i="26"/>
  <c r="B334" i="26"/>
  <c r="B335" i="26"/>
  <c r="B336" i="26"/>
  <c r="B337" i="26"/>
  <c r="B338" i="26"/>
  <c r="B339" i="26"/>
  <c r="B340" i="26"/>
  <c r="B341" i="26"/>
  <c r="B342" i="26"/>
  <c r="B343" i="26"/>
  <c r="B344" i="26"/>
  <c r="B345" i="26"/>
  <c r="B346" i="26"/>
  <c r="B347" i="26"/>
  <c r="B348" i="26"/>
  <c r="B349" i="26"/>
  <c r="B350" i="26"/>
  <c r="B351" i="26"/>
  <c r="B352" i="26"/>
  <c r="B353" i="26"/>
  <c r="B354" i="26"/>
  <c r="B355" i="26"/>
  <c r="B356" i="26"/>
  <c r="B357" i="26"/>
  <c r="B358" i="26"/>
  <c r="B359" i="26"/>
  <c r="B360" i="26"/>
  <c r="B361" i="26"/>
  <c r="B362" i="26"/>
  <c r="B363" i="26"/>
  <c r="B364" i="26"/>
  <c r="B365" i="26"/>
  <c r="B366" i="26"/>
  <c r="B367" i="26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D38" i="26" s="1"/>
  <c r="E38" i="26" s="1"/>
  <c r="F38" i="26" s="1"/>
  <c r="E39" i="25"/>
  <c r="E40" i="25"/>
  <c r="D40" i="26" s="1"/>
  <c r="E40" i="26" s="1"/>
  <c r="F40" i="26" s="1"/>
  <c r="E41" i="25"/>
  <c r="E42" i="25"/>
  <c r="D42" i="26" s="1"/>
  <c r="E42" i="26" s="1"/>
  <c r="F42" i="26" s="1"/>
  <c r="E43" i="25"/>
  <c r="E44" i="25"/>
  <c r="D44" i="26" s="1"/>
  <c r="E44" i="26" s="1"/>
  <c r="F44" i="26" s="1"/>
  <c r="E45" i="25"/>
  <c r="E46" i="25"/>
  <c r="D46" i="26" s="1"/>
  <c r="E46" i="26" s="1"/>
  <c r="F46" i="26" s="1"/>
  <c r="E47" i="25"/>
  <c r="E48" i="25"/>
  <c r="D48" i="26" s="1"/>
  <c r="E48" i="26" s="1"/>
  <c r="F48" i="26" s="1"/>
  <c r="E49" i="25"/>
  <c r="E50" i="25"/>
  <c r="D50" i="26" s="1"/>
  <c r="E50" i="26" s="1"/>
  <c r="F50" i="26" s="1"/>
  <c r="E51" i="25"/>
  <c r="E52" i="25"/>
  <c r="D52" i="26" s="1"/>
  <c r="E52" i="26" s="1"/>
  <c r="F52" i="26" s="1"/>
  <c r="E53" i="25"/>
  <c r="E54" i="25"/>
  <c r="D54" i="26" s="1"/>
  <c r="E54" i="26" s="1"/>
  <c r="F54" i="26" s="1"/>
  <c r="E55" i="25"/>
  <c r="E56" i="25"/>
  <c r="D56" i="26" s="1"/>
  <c r="E56" i="26" s="1"/>
  <c r="F56" i="26" s="1"/>
  <c r="E57" i="25"/>
  <c r="E58" i="25"/>
  <c r="D58" i="26" s="1"/>
  <c r="E58" i="26" s="1"/>
  <c r="F58" i="26" s="1"/>
  <c r="E59" i="25"/>
  <c r="E60" i="25"/>
  <c r="D60" i="26" s="1"/>
  <c r="E60" i="26" s="1"/>
  <c r="F60" i="26" s="1"/>
  <c r="E61" i="25"/>
  <c r="E62" i="25"/>
  <c r="D62" i="26" s="1"/>
  <c r="E62" i="26" s="1"/>
  <c r="F62" i="26" s="1"/>
  <c r="E63" i="25"/>
  <c r="E64" i="25"/>
  <c r="D64" i="26" s="1"/>
  <c r="E64" i="26" s="1"/>
  <c r="F64" i="26" s="1"/>
  <c r="E65" i="25"/>
  <c r="E66" i="25"/>
  <c r="D66" i="26" s="1"/>
  <c r="E66" i="26" s="1"/>
  <c r="F66" i="26" s="1"/>
  <c r="E67" i="25"/>
  <c r="E68" i="25"/>
  <c r="D68" i="26" s="1"/>
  <c r="E68" i="26" s="1"/>
  <c r="F68" i="26" s="1"/>
  <c r="E69" i="25"/>
  <c r="E70" i="25"/>
  <c r="D70" i="26" s="1"/>
  <c r="E70" i="26" s="1"/>
  <c r="F70" i="26" s="1"/>
  <c r="E71" i="25"/>
  <c r="E72" i="25"/>
  <c r="D72" i="26" s="1"/>
  <c r="E72" i="26" s="1"/>
  <c r="F72" i="26" s="1"/>
  <c r="E73" i="25"/>
  <c r="E74" i="25"/>
  <c r="D74" i="26" s="1"/>
  <c r="E74" i="26" s="1"/>
  <c r="F74" i="26" s="1"/>
  <c r="E75" i="25"/>
  <c r="E76" i="25"/>
  <c r="D76" i="26" s="1"/>
  <c r="E76" i="26" s="1"/>
  <c r="F76" i="26" s="1"/>
  <c r="E77" i="25"/>
  <c r="E78" i="25"/>
  <c r="D78" i="26" s="1"/>
  <c r="E78" i="26" s="1"/>
  <c r="F78" i="26" s="1"/>
  <c r="E79" i="25"/>
  <c r="E80" i="25"/>
  <c r="D80" i="26" s="1"/>
  <c r="E80" i="26" s="1"/>
  <c r="F80" i="26" s="1"/>
  <c r="E81" i="25"/>
  <c r="E82" i="25"/>
  <c r="D82" i="26" s="1"/>
  <c r="E82" i="26" s="1"/>
  <c r="F82" i="26" s="1"/>
  <c r="E83" i="25"/>
  <c r="E84" i="25"/>
  <c r="D84" i="26" s="1"/>
  <c r="E84" i="26" s="1"/>
  <c r="F84" i="26" s="1"/>
  <c r="E85" i="25"/>
  <c r="E86" i="25"/>
  <c r="D86" i="26" s="1"/>
  <c r="E86" i="26" s="1"/>
  <c r="F86" i="26" s="1"/>
  <c r="E87" i="25"/>
  <c r="E88" i="25"/>
  <c r="D88" i="26" s="1"/>
  <c r="E88" i="26" s="1"/>
  <c r="F88" i="26" s="1"/>
  <c r="E89" i="25"/>
  <c r="E90" i="25"/>
  <c r="D90" i="26" s="1"/>
  <c r="E90" i="26" s="1"/>
  <c r="F90" i="26" s="1"/>
  <c r="E91" i="25"/>
  <c r="E92" i="25"/>
  <c r="D92" i="26" s="1"/>
  <c r="E92" i="26" s="1"/>
  <c r="F92" i="26" s="1"/>
  <c r="E93" i="25"/>
  <c r="E94" i="25"/>
  <c r="D94" i="26" s="1"/>
  <c r="E94" i="26" s="1"/>
  <c r="F94" i="26" s="1"/>
  <c r="E95" i="25"/>
  <c r="E96" i="25"/>
  <c r="D96" i="26" s="1"/>
  <c r="E96" i="26" s="1"/>
  <c r="F96" i="26" s="1"/>
  <c r="E97" i="25"/>
  <c r="E98" i="25"/>
  <c r="D98" i="26" s="1"/>
  <c r="E98" i="26" s="1"/>
  <c r="F98" i="26" s="1"/>
  <c r="E99" i="25"/>
  <c r="E100" i="25"/>
  <c r="D100" i="26" s="1"/>
  <c r="E100" i="26" s="1"/>
  <c r="F100" i="26" s="1"/>
  <c r="E101" i="25"/>
  <c r="E102" i="25"/>
  <c r="D102" i="26" s="1"/>
  <c r="E102" i="26" s="1"/>
  <c r="F102" i="26" s="1"/>
  <c r="E103" i="25"/>
  <c r="E104" i="25"/>
  <c r="D104" i="26" s="1"/>
  <c r="E104" i="26" s="1"/>
  <c r="F104" i="26" s="1"/>
  <c r="E105" i="25"/>
  <c r="E106" i="25"/>
  <c r="D106" i="26" s="1"/>
  <c r="E106" i="26" s="1"/>
  <c r="F106" i="26" s="1"/>
  <c r="E107" i="25"/>
  <c r="E108" i="25"/>
  <c r="D108" i="26" s="1"/>
  <c r="E108" i="26" s="1"/>
  <c r="F108" i="26" s="1"/>
  <c r="E109" i="25"/>
  <c r="E110" i="25"/>
  <c r="D110" i="26" s="1"/>
  <c r="E110" i="26" s="1"/>
  <c r="F110" i="26" s="1"/>
  <c r="E111" i="25"/>
  <c r="E112" i="25"/>
  <c r="D112" i="26" s="1"/>
  <c r="E112" i="26" s="1"/>
  <c r="F112" i="26" s="1"/>
  <c r="E113" i="25"/>
  <c r="E114" i="25"/>
  <c r="D114" i="26" s="1"/>
  <c r="E114" i="26" s="1"/>
  <c r="F114" i="26" s="1"/>
  <c r="E115" i="25"/>
  <c r="E116" i="25"/>
  <c r="D116" i="26" s="1"/>
  <c r="E116" i="26" s="1"/>
  <c r="F116" i="26" s="1"/>
  <c r="E117" i="25"/>
  <c r="E118" i="25"/>
  <c r="D118" i="26" s="1"/>
  <c r="E118" i="26" s="1"/>
  <c r="F118" i="26" s="1"/>
  <c r="E119" i="25"/>
  <c r="E120" i="25"/>
  <c r="D120" i="26" s="1"/>
  <c r="E120" i="26" s="1"/>
  <c r="F120" i="26" s="1"/>
  <c r="E121" i="25"/>
  <c r="E122" i="25"/>
  <c r="D122" i="26" s="1"/>
  <c r="E122" i="26" s="1"/>
  <c r="F122" i="26" s="1"/>
  <c r="E123" i="25"/>
  <c r="E124" i="25"/>
  <c r="D124" i="26" s="1"/>
  <c r="E124" i="26" s="1"/>
  <c r="F124" i="26" s="1"/>
  <c r="E125" i="25"/>
  <c r="E126" i="25"/>
  <c r="D126" i="26" s="1"/>
  <c r="E126" i="26" s="1"/>
  <c r="F126" i="26" s="1"/>
  <c r="E127" i="25"/>
  <c r="E128" i="25"/>
  <c r="D128" i="26" s="1"/>
  <c r="E128" i="26" s="1"/>
  <c r="F128" i="26" s="1"/>
  <c r="E129" i="25"/>
  <c r="E130" i="25"/>
  <c r="D130" i="26" s="1"/>
  <c r="E130" i="26" s="1"/>
  <c r="F130" i="26" s="1"/>
  <c r="E131" i="25"/>
  <c r="E132" i="25"/>
  <c r="D132" i="26" s="1"/>
  <c r="E132" i="26" s="1"/>
  <c r="F132" i="26" s="1"/>
  <c r="E133" i="25"/>
  <c r="E134" i="25"/>
  <c r="D134" i="26" s="1"/>
  <c r="E134" i="26" s="1"/>
  <c r="F134" i="26" s="1"/>
  <c r="E135" i="25"/>
  <c r="E136" i="25"/>
  <c r="D136" i="26" s="1"/>
  <c r="E136" i="26" s="1"/>
  <c r="F136" i="26" s="1"/>
  <c r="E137" i="25"/>
  <c r="E138" i="25"/>
  <c r="D138" i="26" s="1"/>
  <c r="E138" i="26" s="1"/>
  <c r="F138" i="26" s="1"/>
  <c r="E139" i="25"/>
  <c r="E140" i="25"/>
  <c r="D140" i="26" s="1"/>
  <c r="E140" i="26" s="1"/>
  <c r="F140" i="26" s="1"/>
  <c r="E141" i="25"/>
  <c r="E142" i="25"/>
  <c r="D142" i="26" s="1"/>
  <c r="E142" i="26" s="1"/>
  <c r="F142" i="26" s="1"/>
  <c r="E143" i="25"/>
  <c r="E144" i="25"/>
  <c r="D144" i="26" s="1"/>
  <c r="E144" i="26" s="1"/>
  <c r="F144" i="26" s="1"/>
  <c r="E145" i="25"/>
  <c r="E146" i="25"/>
  <c r="D146" i="26" s="1"/>
  <c r="E146" i="26" s="1"/>
  <c r="F146" i="26" s="1"/>
  <c r="E147" i="25"/>
  <c r="E148" i="25"/>
  <c r="D148" i="26" s="1"/>
  <c r="E148" i="26" s="1"/>
  <c r="F148" i="26" s="1"/>
  <c r="E149" i="25"/>
  <c r="E150" i="25"/>
  <c r="D150" i="26" s="1"/>
  <c r="E150" i="26" s="1"/>
  <c r="F150" i="26" s="1"/>
  <c r="E151" i="25"/>
  <c r="E152" i="25"/>
  <c r="D152" i="26" s="1"/>
  <c r="E152" i="26" s="1"/>
  <c r="F152" i="26" s="1"/>
  <c r="E153" i="25"/>
  <c r="E154" i="25"/>
  <c r="D154" i="26" s="1"/>
  <c r="E154" i="26" s="1"/>
  <c r="F154" i="26" s="1"/>
  <c r="E155" i="25"/>
  <c r="E156" i="25"/>
  <c r="D156" i="26" s="1"/>
  <c r="E156" i="26" s="1"/>
  <c r="F156" i="26" s="1"/>
  <c r="E157" i="25"/>
  <c r="E158" i="25"/>
  <c r="D158" i="26" s="1"/>
  <c r="E158" i="26" s="1"/>
  <c r="F158" i="26" s="1"/>
  <c r="E159" i="25"/>
  <c r="E160" i="25"/>
  <c r="D160" i="26" s="1"/>
  <c r="E160" i="26" s="1"/>
  <c r="F160" i="26" s="1"/>
  <c r="E161" i="25"/>
  <c r="E162" i="25"/>
  <c r="D162" i="26" s="1"/>
  <c r="E162" i="26" s="1"/>
  <c r="F162" i="26" s="1"/>
  <c r="E163" i="25"/>
  <c r="E164" i="25"/>
  <c r="D164" i="26" s="1"/>
  <c r="E164" i="26" s="1"/>
  <c r="F164" i="26" s="1"/>
  <c r="E165" i="25"/>
  <c r="E166" i="25"/>
  <c r="D166" i="26" s="1"/>
  <c r="E166" i="26" s="1"/>
  <c r="F166" i="26" s="1"/>
  <c r="E167" i="25"/>
  <c r="E168" i="25"/>
  <c r="D168" i="26" s="1"/>
  <c r="E168" i="26" s="1"/>
  <c r="F168" i="26" s="1"/>
  <c r="E169" i="25"/>
  <c r="E170" i="25"/>
  <c r="D170" i="26" s="1"/>
  <c r="E170" i="26" s="1"/>
  <c r="F170" i="26" s="1"/>
  <c r="E171" i="25"/>
  <c r="E172" i="25"/>
  <c r="D172" i="26" s="1"/>
  <c r="E172" i="26" s="1"/>
  <c r="F172" i="26" s="1"/>
  <c r="E173" i="25"/>
  <c r="E174" i="25"/>
  <c r="D174" i="26" s="1"/>
  <c r="E174" i="26" s="1"/>
  <c r="F174" i="26" s="1"/>
  <c r="E175" i="25"/>
  <c r="E176" i="25"/>
  <c r="D176" i="26" s="1"/>
  <c r="E176" i="26" s="1"/>
  <c r="F176" i="26" s="1"/>
  <c r="E177" i="25"/>
  <c r="E178" i="25"/>
  <c r="D178" i="26" s="1"/>
  <c r="E178" i="26" s="1"/>
  <c r="F178" i="26" s="1"/>
  <c r="E179" i="25"/>
  <c r="E180" i="25"/>
  <c r="D180" i="26" s="1"/>
  <c r="E180" i="26" s="1"/>
  <c r="F180" i="26" s="1"/>
  <c r="E181" i="25"/>
  <c r="E182" i="25"/>
  <c r="D182" i="26" s="1"/>
  <c r="E182" i="26" s="1"/>
  <c r="F182" i="26" s="1"/>
  <c r="E183" i="25"/>
  <c r="E184" i="25"/>
  <c r="D184" i="26" s="1"/>
  <c r="E184" i="26" s="1"/>
  <c r="F184" i="26" s="1"/>
  <c r="E185" i="25"/>
  <c r="E186" i="25"/>
  <c r="D186" i="26" s="1"/>
  <c r="E186" i="26" s="1"/>
  <c r="F186" i="26" s="1"/>
  <c r="E187" i="25"/>
  <c r="E188" i="25"/>
  <c r="D188" i="26" s="1"/>
  <c r="E188" i="26" s="1"/>
  <c r="F188" i="26" s="1"/>
  <c r="E189" i="25"/>
  <c r="E190" i="25"/>
  <c r="D190" i="26" s="1"/>
  <c r="E190" i="26" s="1"/>
  <c r="F190" i="26" s="1"/>
  <c r="E191" i="25"/>
  <c r="E192" i="25"/>
  <c r="D192" i="26" s="1"/>
  <c r="E192" i="26" s="1"/>
  <c r="F192" i="26" s="1"/>
  <c r="E193" i="25"/>
  <c r="E194" i="25"/>
  <c r="D194" i="26" s="1"/>
  <c r="E194" i="26" s="1"/>
  <c r="F194" i="26" s="1"/>
  <c r="E195" i="25"/>
  <c r="E196" i="25"/>
  <c r="D196" i="26" s="1"/>
  <c r="E196" i="26" s="1"/>
  <c r="F196" i="26" s="1"/>
  <c r="E197" i="25"/>
  <c r="E198" i="25"/>
  <c r="D198" i="26" s="1"/>
  <c r="E198" i="26" s="1"/>
  <c r="F198" i="26" s="1"/>
  <c r="E199" i="25"/>
  <c r="E200" i="25"/>
  <c r="D200" i="26" s="1"/>
  <c r="E200" i="26" s="1"/>
  <c r="F200" i="26" s="1"/>
  <c r="E201" i="25"/>
  <c r="E202" i="25"/>
  <c r="D202" i="26" s="1"/>
  <c r="E202" i="26" s="1"/>
  <c r="F202" i="26" s="1"/>
  <c r="E203" i="25"/>
  <c r="E204" i="25"/>
  <c r="D204" i="26" s="1"/>
  <c r="E204" i="26" s="1"/>
  <c r="F204" i="26" s="1"/>
  <c r="E205" i="25"/>
  <c r="E206" i="25"/>
  <c r="D206" i="26" s="1"/>
  <c r="E206" i="26" s="1"/>
  <c r="F206" i="26" s="1"/>
  <c r="E207" i="25"/>
  <c r="E208" i="25"/>
  <c r="D208" i="26" s="1"/>
  <c r="E208" i="26" s="1"/>
  <c r="F208" i="26" s="1"/>
  <c r="E209" i="25"/>
  <c r="D209" i="26" s="1"/>
  <c r="E209" i="26" s="1"/>
  <c r="F209" i="26" s="1"/>
  <c r="E210" i="25"/>
  <c r="D210" i="26" s="1"/>
  <c r="E210" i="26" s="1"/>
  <c r="F210" i="26" s="1"/>
  <c r="E211" i="25"/>
  <c r="D211" i="26" s="1"/>
  <c r="E211" i="26" s="1"/>
  <c r="F211" i="26" s="1"/>
  <c r="E212" i="25"/>
  <c r="D212" i="26" s="1"/>
  <c r="E212" i="26" s="1"/>
  <c r="F212" i="26" s="1"/>
  <c r="E213" i="25"/>
  <c r="D213" i="26" s="1"/>
  <c r="E213" i="26" s="1"/>
  <c r="F213" i="26" s="1"/>
  <c r="E214" i="25"/>
  <c r="D214" i="26" s="1"/>
  <c r="E214" i="26" s="1"/>
  <c r="F214" i="26" s="1"/>
  <c r="E215" i="25"/>
  <c r="D215" i="26" s="1"/>
  <c r="E215" i="26" s="1"/>
  <c r="F215" i="26" s="1"/>
  <c r="E216" i="25"/>
  <c r="D216" i="26" s="1"/>
  <c r="E216" i="26" s="1"/>
  <c r="F216" i="26" s="1"/>
  <c r="E217" i="25"/>
  <c r="D217" i="26" s="1"/>
  <c r="E217" i="26" s="1"/>
  <c r="F217" i="26" s="1"/>
  <c r="E218" i="25"/>
  <c r="D218" i="26" s="1"/>
  <c r="E218" i="26" s="1"/>
  <c r="F218" i="26" s="1"/>
  <c r="E219" i="25"/>
  <c r="D219" i="26" s="1"/>
  <c r="E219" i="26" s="1"/>
  <c r="F219" i="26" s="1"/>
  <c r="E220" i="25"/>
  <c r="D220" i="26" s="1"/>
  <c r="E220" i="26" s="1"/>
  <c r="F220" i="26" s="1"/>
  <c r="E221" i="25"/>
  <c r="D221" i="26" s="1"/>
  <c r="E221" i="26" s="1"/>
  <c r="F221" i="26" s="1"/>
  <c r="E222" i="25"/>
  <c r="D222" i="26" s="1"/>
  <c r="E222" i="26" s="1"/>
  <c r="F222" i="26" s="1"/>
  <c r="E223" i="25"/>
  <c r="D223" i="26" s="1"/>
  <c r="E223" i="26" s="1"/>
  <c r="F223" i="26" s="1"/>
  <c r="E224" i="25"/>
  <c r="D224" i="26" s="1"/>
  <c r="E224" i="26" s="1"/>
  <c r="F224" i="26" s="1"/>
  <c r="E225" i="25"/>
  <c r="D225" i="26" s="1"/>
  <c r="E225" i="26" s="1"/>
  <c r="F225" i="26" s="1"/>
  <c r="E226" i="25"/>
  <c r="D226" i="26" s="1"/>
  <c r="E226" i="26" s="1"/>
  <c r="F226" i="26" s="1"/>
  <c r="E227" i="25"/>
  <c r="D227" i="26" s="1"/>
  <c r="E227" i="26" s="1"/>
  <c r="F227" i="26" s="1"/>
  <c r="E228" i="25"/>
  <c r="D228" i="26" s="1"/>
  <c r="E228" i="26" s="1"/>
  <c r="F228" i="26" s="1"/>
  <c r="E229" i="25"/>
  <c r="D229" i="26" s="1"/>
  <c r="E229" i="26" s="1"/>
  <c r="F229" i="26" s="1"/>
  <c r="E230" i="25"/>
  <c r="D230" i="26" s="1"/>
  <c r="E230" i="26" s="1"/>
  <c r="F230" i="26" s="1"/>
  <c r="E231" i="25"/>
  <c r="D231" i="26" s="1"/>
  <c r="E231" i="26" s="1"/>
  <c r="F231" i="26" s="1"/>
  <c r="E232" i="25"/>
  <c r="D232" i="26" s="1"/>
  <c r="E232" i="26" s="1"/>
  <c r="F232" i="26" s="1"/>
  <c r="E233" i="25"/>
  <c r="D233" i="26" s="1"/>
  <c r="E233" i="26" s="1"/>
  <c r="F233" i="26" s="1"/>
  <c r="E234" i="25"/>
  <c r="D234" i="26" s="1"/>
  <c r="E234" i="26" s="1"/>
  <c r="F234" i="26" s="1"/>
  <c r="E235" i="25"/>
  <c r="D235" i="26" s="1"/>
  <c r="E235" i="26" s="1"/>
  <c r="F235" i="26" s="1"/>
  <c r="E236" i="25"/>
  <c r="D236" i="26" s="1"/>
  <c r="E236" i="26" s="1"/>
  <c r="F236" i="26" s="1"/>
  <c r="E237" i="25"/>
  <c r="D237" i="26" s="1"/>
  <c r="E237" i="26" s="1"/>
  <c r="F237" i="26" s="1"/>
  <c r="E238" i="25"/>
  <c r="D238" i="26" s="1"/>
  <c r="E238" i="26" s="1"/>
  <c r="F238" i="26" s="1"/>
  <c r="E239" i="25"/>
  <c r="D239" i="26" s="1"/>
  <c r="E239" i="26" s="1"/>
  <c r="F239" i="26" s="1"/>
  <c r="E240" i="25"/>
  <c r="D240" i="26" s="1"/>
  <c r="E240" i="26" s="1"/>
  <c r="F240" i="26" s="1"/>
  <c r="E241" i="25"/>
  <c r="D241" i="26" s="1"/>
  <c r="E241" i="26" s="1"/>
  <c r="F241" i="26" s="1"/>
  <c r="E242" i="25"/>
  <c r="D242" i="26" s="1"/>
  <c r="E242" i="26" s="1"/>
  <c r="F242" i="26" s="1"/>
  <c r="E243" i="25"/>
  <c r="D243" i="26" s="1"/>
  <c r="E243" i="26" s="1"/>
  <c r="F243" i="26" s="1"/>
  <c r="E244" i="25"/>
  <c r="D244" i="26" s="1"/>
  <c r="E244" i="26" s="1"/>
  <c r="F244" i="26" s="1"/>
  <c r="E245" i="25"/>
  <c r="D245" i="26" s="1"/>
  <c r="E245" i="26" s="1"/>
  <c r="F245" i="26" s="1"/>
  <c r="E246" i="25"/>
  <c r="D246" i="26" s="1"/>
  <c r="E246" i="26" s="1"/>
  <c r="F246" i="26" s="1"/>
  <c r="E247" i="25"/>
  <c r="D247" i="26" s="1"/>
  <c r="E247" i="26" s="1"/>
  <c r="F247" i="26" s="1"/>
  <c r="E248" i="25"/>
  <c r="D248" i="26" s="1"/>
  <c r="E248" i="26" s="1"/>
  <c r="F248" i="26" s="1"/>
  <c r="E249" i="25"/>
  <c r="D249" i="26" s="1"/>
  <c r="E249" i="26" s="1"/>
  <c r="F249" i="26" s="1"/>
  <c r="E250" i="25"/>
  <c r="D250" i="26" s="1"/>
  <c r="E250" i="26" s="1"/>
  <c r="F250" i="26" s="1"/>
  <c r="E251" i="25"/>
  <c r="D251" i="26" s="1"/>
  <c r="E251" i="26" s="1"/>
  <c r="F251" i="26" s="1"/>
  <c r="E252" i="25"/>
  <c r="D252" i="26" s="1"/>
  <c r="E252" i="26" s="1"/>
  <c r="F252" i="26" s="1"/>
  <c r="E253" i="25"/>
  <c r="D253" i="26" s="1"/>
  <c r="E253" i="26" s="1"/>
  <c r="F253" i="26" s="1"/>
  <c r="E254" i="25"/>
  <c r="D254" i="26" s="1"/>
  <c r="E254" i="26" s="1"/>
  <c r="F254" i="26" s="1"/>
  <c r="E255" i="25"/>
  <c r="D255" i="26" s="1"/>
  <c r="E255" i="26" s="1"/>
  <c r="F255" i="26" s="1"/>
  <c r="E256" i="25"/>
  <c r="D256" i="26" s="1"/>
  <c r="E256" i="26" s="1"/>
  <c r="F256" i="26" s="1"/>
  <c r="E257" i="25"/>
  <c r="D257" i="26" s="1"/>
  <c r="E257" i="26" s="1"/>
  <c r="F257" i="26" s="1"/>
  <c r="E258" i="25"/>
  <c r="D258" i="26" s="1"/>
  <c r="E258" i="26" s="1"/>
  <c r="F258" i="26" s="1"/>
  <c r="E259" i="25"/>
  <c r="D259" i="26" s="1"/>
  <c r="E259" i="26" s="1"/>
  <c r="F259" i="26" s="1"/>
  <c r="E260" i="25"/>
  <c r="D260" i="26" s="1"/>
  <c r="E260" i="26" s="1"/>
  <c r="F260" i="26" s="1"/>
  <c r="E261" i="25"/>
  <c r="D261" i="26" s="1"/>
  <c r="E261" i="26" s="1"/>
  <c r="F261" i="26" s="1"/>
  <c r="E262" i="25"/>
  <c r="D262" i="26" s="1"/>
  <c r="E262" i="26" s="1"/>
  <c r="F262" i="26" s="1"/>
  <c r="E263" i="25"/>
  <c r="D263" i="26" s="1"/>
  <c r="E263" i="26" s="1"/>
  <c r="F263" i="26" s="1"/>
  <c r="E264" i="25"/>
  <c r="D264" i="26" s="1"/>
  <c r="E264" i="26" s="1"/>
  <c r="F264" i="26" s="1"/>
  <c r="E265" i="25"/>
  <c r="D265" i="26" s="1"/>
  <c r="E265" i="26" s="1"/>
  <c r="F265" i="26" s="1"/>
  <c r="E266" i="25"/>
  <c r="D266" i="26" s="1"/>
  <c r="E266" i="26" s="1"/>
  <c r="F266" i="26" s="1"/>
  <c r="E267" i="25"/>
  <c r="D267" i="26" s="1"/>
  <c r="E267" i="26" s="1"/>
  <c r="F267" i="26" s="1"/>
  <c r="E268" i="25"/>
  <c r="D268" i="26" s="1"/>
  <c r="E268" i="26" s="1"/>
  <c r="F268" i="26" s="1"/>
  <c r="E269" i="25"/>
  <c r="D269" i="26" s="1"/>
  <c r="E269" i="26" s="1"/>
  <c r="F269" i="26" s="1"/>
  <c r="E270" i="25"/>
  <c r="D270" i="26" s="1"/>
  <c r="E270" i="26" s="1"/>
  <c r="F270" i="26" s="1"/>
  <c r="E271" i="25"/>
  <c r="D271" i="26" s="1"/>
  <c r="E271" i="26" s="1"/>
  <c r="F271" i="26" s="1"/>
  <c r="E272" i="25"/>
  <c r="D272" i="26" s="1"/>
  <c r="E272" i="26" s="1"/>
  <c r="F272" i="26" s="1"/>
  <c r="E273" i="25"/>
  <c r="D273" i="26" s="1"/>
  <c r="E273" i="26" s="1"/>
  <c r="F273" i="26" s="1"/>
  <c r="E274" i="25"/>
  <c r="D274" i="26" s="1"/>
  <c r="E274" i="26" s="1"/>
  <c r="F274" i="26" s="1"/>
  <c r="E275" i="25"/>
  <c r="D275" i="26" s="1"/>
  <c r="E275" i="26" s="1"/>
  <c r="F275" i="26" s="1"/>
  <c r="E276" i="25"/>
  <c r="D276" i="26" s="1"/>
  <c r="E276" i="26" s="1"/>
  <c r="F276" i="26" s="1"/>
  <c r="E277" i="25"/>
  <c r="D277" i="26" s="1"/>
  <c r="E277" i="26" s="1"/>
  <c r="F277" i="26" s="1"/>
  <c r="E278" i="25"/>
  <c r="D278" i="26" s="1"/>
  <c r="E278" i="26" s="1"/>
  <c r="F278" i="26" s="1"/>
  <c r="E279" i="25"/>
  <c r="D279" i="26" s="1"/>
  <c r="E279" i="26" s="1"/>
  <c r="F279" i="26" s="1"/>
  <c r="E280" i="25"/>
  <c r="D280" i="26" s="1"/>
  <c r="E280" i="26" s="1"/>
  <c r="F280" i="26" s="1"/>
  <c r="E281" i="25"/>
  <c r="D281" i="26" s="1"/>
  <c r="E281" i="26" s="1"/>
  <c r="F281" i="26" s="1"/>
  <c r="E282" i="25"/>
  <c r="D282" i="26" s="1"/>
  <c r="E282" i="26" s="1"/>
  <c r="F282" i="26" s="1"/>
  <c r="E283" i="25"/>
  <c r="D283" i="26" s="1"/>
  <c r="E283" i="26" s="1"/>
  <c r="F283" i="26" s="1"/>
  <c r="E284" i="25"/>
  <c r="D284" i="26" s="1"/>
  <c r="E284" i="26" s="1"/>
  <c r="F284" i="26" s="1"/>
  <c r="E285" i="25"/>
  <c r="D285" i="26" s="1"/>
  <c r="E285" i="26" s="1"/>
  <c r="F285" i="26" s="1"/>
  <c r="E286" i="25"/>
  <c r="D286" i="26" s="1"/>
  <c r="E286" i="26" s="1"/>
  <c r="F286" i="26" s="1"/>
  <c r="E287" i="25"/>
  <c r="D287" i="26" s="1"/>
  <c r="E287" i="26" s="1"/>
  <c r="F287" i="26" s="1"/>
  <c r="E288" i="25"/>
  <c r="D288" i="26" s="1"/>
  <c r="E288" i="26" s="1"/>
  <c r="F288" i="26" s="1"/>
  <c r="E289" i="25"/>
  <c r="D289" i="26" s="1"/>
  <c r="E289" i="26" s="1"/>
  <c r="F289" i="26" s="1"/>
  <c r="E290" i="25"/>
  <c r="D290" i="26" s="1"/>
  <c r="E290" i="26" s="1"/>
  <c r="F290" i="26" s="1"/>
  <c r="E291" i="25"/>
  <c r="D291" i="26" s="1"/>
  <c r="E291" i="26" s="1"/>
  <c r="F291" i="26" s="1"/>
  <c r="E292" i="25"/>
  <c r="D292" i="26" s="1"/>
  <c r="E292" i="26" s="1"/>
  <c r="F292" i="26" s="1"/>
  <c r="E293" i="25"/>
  <c r="D293" i="26" s="1"/>
  <c r="E293" i="26" s="1"/>
  <c r="F293" i="26" s="1"/>
  <c r="E294" i="25"/>
  <c r="D294" i="26" s="1"/>
  <c r="E294" i="26" s="1"/>
  <c r="F294" i="26" s="1"/>
  <c r="E295" i="25"/>
  <c r="D295" i="26" s="1"/>
  <c r="E295" i="26" s="1"/>
  <c r="F295" i="26" s="1"/>
  <c r="E296" i="25"/>
  <c r="D296" i="26" s="1"/>
  <c r="E296" i="26" s="1"/>
  <c r="F296" i="26" s="1"/>
  <c r="E297" i="25"/>
  <c r="D297" i="26" s="1"/>
  <c r="E297" i="26" s="1"/>
  <c r="F297" i="26" s="1"/>
  <c r="E298" i="25"/>
  <c r="D298" i="26" s="1"/>
  <c r="E298" i="26" s="1"/>
  <c r="F298" i="26" s="1"/>
  <c r="E299" i="25"/>
  <c r="D299" i="26" s="1"/>
  <c r="E299" i="26" s="1"/>
  <c r="F299" i="26" s="1"/>
  <c r="E300" i="25"/>
  <c r="D300" i="26" s="1"/>
  <c r="E300" i="26" s="1"/>
  <c r="F300" i="26" s="1"/>
  <c r="E301" i="25"/>
  <c r="D301" i="26" s="1"/>
  <c r="E301" i="26" s="1"/>
  <c r="F301" i="26" s="1"/>
  <c r="E302" i="25"/>
  <c r="D302" i="26" s="1"/>
  <c r="E302" i="26" s="1"/>
  <c r="F302" i="26" s="1"/>
  <c r="E303" i="25"/>
  <c r="D303" i="26" s="1"/>
  <c r="E303" i="26" s="1"/>
  <c r="F303" i="26" s="1"/>
  <c r="E304" i="25"/>
  <c r="D304" i="26" s="1"/>
  <c r="E304" i="26" s="1"/>
  <c r="F304" i="26" s="1"/>
  <c r="E305" i="25"/>
  <c r="D305" i="26" s="1"/>
  <c r="E305" i="26" s="1"/>
  <c r="F305" i="26" s="1"/>
  <c r="E306" i="25"/>
  <c r="D306" i="26" s="1"/>
  <c r="E306" i="26" s="1"/>
  <c r="F306" i="26" s="1"/>
  <c r="E307" i="25"/>
  <c r="D307" i="26" s="1"/>
  <c r="E307" i="26" s="1"/>
  <c r="F307" i="26" s="1"/>
  <c r="E308" i="25"/>
  <c r="D308" i="26" s="1"/>
  <c r="E308" i="26" s="1"/>
  <c r="F308" i="26" s="1"/>
  <c r="E309" i="25"/>
  <c r="D309" i="26" s="1"/>
  <c r="E309" i="26" s="1"/>
  <c r="F309" i="26" s="1"/>
  <c r="E310" i="25"/>
  <c r="D310" i="26" s="1"/>
  <c r="E310" i="26" s="1"/>
  <c r="F310" i="26" s="1"/>
  <c r="E311" i="25"/>
  <c r="D311" i="26" s="1"/>
  <c r="E311" i="26" s="1"/>
  <c r="F311" i="26" s="1"/>
  <c r="E312" i="25"/>
  <c r="D312" i="26" s="1"/>
  <c r="E312" i="26" s="1"/>
  <c r="F312" i="26" s="1"/>
  <c r="E313" i="25"/>
  <c r="D313" i="26" s="1"/>
  <c r="E313" i="26" s="1"/>
  <c r="F313" i="26" s="1"/>
  <c r="E314" i="25"/>
  <c r="D314" i="26" s="1"/>
  <c r="E314" i="26" s="1"/>
  <c r="F314" i="26" s="1"/>
  <c r="E315" i="25"/>
  <c r="D315" i="26" s="1"/>
  <c r="E315" i="26" s="1"/>
  <c r="F315" i="26" s="1"/>
  <c r="E316" i="25"/>
  <c r="D316" i="26" s="1"/>
  <c r="E316" i="26" s="1"/>
  <c r="F316" i="26" s="1"/>
  <c r="E317" i="25"/>
  <c r="D317" i="26" s="1"/>
  <c r="E317" i="26" s="1"/>
  <c r="F317" i="26" s="1"/>
  <c r="E318" i="25"/>
  <c r="D318" i="26" s="1"/>
  <c r="E318" i="26" s="1"/>
  <c r="F318" i="26" s="1"/>
  <c r="E319" i="25"/>
  <c r="D319" i="26" s="1"/>
  <c r="E319" i="26" s="1"/>
  <c r="F319" i="26" s="1"/>
  <c r="E320" i="25"/>
  <c r="D320" i="26" s="1"/>
  <c r="E320" i="26" s="1"/>
  <c r="F320" i="26" s="1"/>
  <c r="E321" i="25"/>
  <c r="D321" i="26" s="1"/>
  <c r="E321" i="26" s="1"/>
  <c r="F321" i="26" s="1"/>
  <c r="E322" i="25"/>
  <c r="D322" i="26" s="1"/>
  <c r="E322" i="26" s="1"/>
  <c r="F322" i="26" s="1"/>
  <c r="E323" i="25"/>
  <c r="D323" i="26" s="1"/>
  <c r="E323" i="26" s="1"/>
  <c r="F323" i="26" s="1"/>
  <c r="E324" i="25"/>
  <c r="D324" i="26" s="1"/>
  <c r="E324" i="26" s="1"/>
  <c r="F324" i="26" s="1"/>
  <c r="E325" i="25"/>
  <c r="D325" i="26" s="1"/>
  <c r="E325" i="26" s="1"/>
  <c r="F325" i="26" s="1"/>
  <c r="E326" i="25"/>
  <c r="D326" i="26" s="1"/>
  <c r="E326" i="26" s="1"/>
  <c r="F326" i="26" s="1"/>
  <c r="E327" i="25"/>
  <c r="D327" i="26" s="1"/>
  <c r="E327" i="26" s="1"/>
  <c r="F327" i="26" s="1"/>
  <c r="E328" i="25"/>
  <c r="D328" i="26" s="1"/>
  <c r="E328" i="26" s="1"/>
  <c r="F328" i="26" s="1"/>
  <c r="E329" i="25"/>
  <c r="D329" i="26" s="1"/>
  <c r="E329" i="26" s="1"/>
  <c r="F329" i="26" s="1"/>
  <c r="E330" i="25"/>
  <c r="D330" i="26" s="1"/>
  <c r="E330" i="26" s="1"/>
  <c r="F330" i="26" s="1"/>
  <c r="E331" i="25"/>
  <c r="D331" i="26" s="1"/>
  <c r="E331" i="26" s="1"/>
  <c r="F331" i="26" s="1"/>
  <c r="E332" i="25"/>
  <c r="D332" i="26" s="1"/>
  <c r="E332" i="26" s="1"/>
  <c r="F332" i="26" s="1"/>
  <c r="E333" i="25"/>
  <c r="D333" i="26" s="1"/>
  <c r="E333" i="26" s="1"/>
  <c r="F333" i="26" s="1"/>
  <c r="E334" i="25"/>
  <c r="D334" i="26" s="1"/>
  <c r="E334" i="26" s="1"/>
  <c r="F334" i="26" s="1"/>
  <c r="E335" i="25"/>
  <c r="D335" i="26" s="1"/>
  <c r="E335" i="26" s="1"/>
  <c r="F335" i="26" s="1"/>
  <c r="E336" i="25"/>
  <c r="D336" i="26" s="1"/>
  <c r="E336" i="26" s="1"/>
  <c r="F336" i="26" s="1"/>
  <c r="E337" i="25"/>
  <c r="D337" i="26" s="1"/>
  <c r="E337" i="26" s="1"/>
  <c r="F337" i="26" s="1"/>
  <c r="E338" i="25"/>
  <c r="D338" i="26" s="1"/>
  <c r="E338" i="26" s="1"/>
  <c r="F338" i="26" s="1"/>
  <c r="E339" i="25"/>
  <c r="D339" i="26" s="1"/>
  <c r="E339" i="26" s="1"/>
  <c r="F339" i="26" s="1"/>
  <c r="E340" i="25"/>
  <c r="D340" i="26" s="1"/>
  <c r="E340" i="26" s="1"/>
  <c r="F340" i="26" s="1"/>
  <c r="E341" i="25"/>
  <c r="D341" i="26" s="1"/>
  <c r="E341" i="26" s="1"/>
  <c r="F341" i="26" s="1"/>
  <c r="E342" i="25"/>
  <c r="D342" i="26" s="1"/>
  <c r="E342" i="26" s="1"/>
  <c r="F342" i="26" s="1"/>
  <c r="E343" i="25"/>
  <c r="D343" i="26" s="1"/>
  <c r="E343" i="26" s="1"/>
  <c r="F343" i="26" s="1"/>
  <c r="E344" i="25"/>
  <c r="D344" i="26" s="1"/>
  <c r="E344" i="26" s="1"/>
  <c r="F344" i="26" s="1"/>
  <c r="E345" i="25"/>
  <c r="D345" i="26" s="1"/>
  <c r="E345" i="26" s="1"/>
  <c r="F345" i="26" s="1"/>
  <c r="E346" i="25"/>
  <c r="D346" i="26" s="1"/>
  <c r="E346" i="26" s="1"/>
  <c r="F346" i="26" s="1"/>
  <c r="E347" i="25"/>
  <c r="D347" i="26" s="1"/>
  <c r="E347" i="26" s="1"/>
  <c r="F347" i="26" s="1"/>
  <c r="E348" i="25"/>
  <c r="D348" i="26" s="1"/>
  <c r="E348" i="26" s="1"/>
  <c r="F348" i="26" s="1"/>
  <c r="E349" i="25"/>
  <c r="D349" i="26" s="1"/>
  <c r="E349" i="26" s="1"/>
  <c r="F349" i="26" s="1"/>
  <c r="E350" i="25"/>
  <c r="D350" i="26" s="1"/>
  <c r="E350" i="26" s="1"/>
  <c r="F350" i="26" s="1"/>
  <c r="E351" i="25"/>
  <c r="D351" i="26" s="1"/>
  <c r="E351" i="26" s="1"/>
  <c r="F351" i="26" s="1"/>
  <c r="E352" i="25"/>
  <c r="D352" i="26" s="1"/>
  <c r="E352" i="26" s="1"/>
  <c r="F352" i="26" s="1"/>
  <c r="E353" i="25"/>
  <c r="D353" i="26" s="1"/>
  <c r="E353" i="26" s="1"/>
  <c r="F353" i="26" s="1"/>
  <c r="E354" i="25"/>
  <c r="D354" i="26" s="1"/>
  <c r="E354" i="26" s="1"/>
  <c r="F354" i="26" s="1"/>
  <c r="E355" i="25"/>
  <c r="D355" i="26" s="1"/>
  <c r="E355" i="26" s="1"/>
  <c r="F355" i="26" s="1"/>
  <c r="E356" i="25"/>
  <c r="D356" i="26" s="1"/>
  <c r="E356" i="26" s="1"/>
  <c r="F356" i="26" s="1"/>
  <c r="E357" i="25"/>
  <c r="D357" i="26" s="1"/>
  <c r="E357" i="26" s="1"/>
  <c r="F357" i="26" s="1"/>
  <c r="E358" i="25"/>
  <c r="D358" i="26" s="1"/>
  <c r="E358" i="26" s="1"/>
  <c r="F358" i="26" s="1"/>
  <c r="E359" i="25"/>
  <c r="D359" i="26" s="1"/>
  <c r="E359" i="26" s="1"/>
  <c r="F359" i="26" s="1"/>
  <c r="E360" i="25"/>
  <c r="D360" i="26" s="1"/>
  <c r="E360" i="26" s="1"/>
  <c r="F360" i="26" s="1"/>
  <c r="E361" i="25"/>
  <c r="D361" i="26" s="1"/>
  <c r="E361" i="26" s="1"/>
  <c r="F361" i="26" s="1"/>
  <c r="E362" i="25"/>
  <c r="D362" i="26" s="1"/>
  <c r="E362" i="26" s="1"/>
  <c r="F362" i="26" s="1"/>
  <c r="E363" i="25"/>
  <c r="D363" i="26" s="1"/>
  <c r="E363" i="26" s="1"/>
  <c r="F363" i="26" s="1"/>
  <c r="E364" i="25"/>
  <c r="D364" i="26" s="1"/>
  <c r="E364" i="26" s="1"/>
  <c r="F364" i="26" s="1"/>
  <c r="E365" i="25"/>
  <c r="D365" i="26" s="1"/>
  <c r="E365" i="26" s="1"/>
  <c r="F365" i="26" s="1"/>
  <c r="E366" i="25"/>
  <c r="D366" i="26" s="1"/>
  <c r="E366" i="26" s="1"/>
  <c r="F366" i="26" s="1"/>
  <c r="E367" i="25"/>
  <c r="D367" i="26" s="1"/>
  <c r="E367" i="26" s="1"/>
  <c r="F367" i="26" s="1"/>
  <c r="E9" i="25"/>
  <c r="E10" i="25"/>
  <c r="D10" i="26" s="1"/>
  <c r="E10" i="26" s="1"/>
  <c r="E11" i="25"/>
  <c r="E12" i="25"/>
  <c r="D12" i="26" s="1"/>
  <c r="E12" i="26" s="1"/>
  <c r="E13" i="25"/>
  <c r="E14" i="25"/>
  <c r="D14" i="26" s="1"/>
  <c r="E14" i="26" s="1"/>
  <c r="E15" i="25"/>
  <c r="E16" i="25"/>
  <c r="D16" i="26" s="1"/>
  <c r="E16" i="26" s="1"/>
  <c r="E17" i="25"/>
  <c r="E18" i="25"/>
  <c r="D18" i="26" s="1"/>
  <c r="E18" i="26" s="1"/>
  <c r="E19" i="25"/>
  <c r="E8" i="25"/>
  <c r="D8" i="26" s="1"/>
  <c r="E8" i="26" s="1"/>
  <c r="C7" i="25"/>
  <c r="F38" i="25"/>
  <c r="F40" i="25"/>
  <c r="F42" i="25"/>
  <c r="F44" i="25"/>
  <c r="F46" i="25"/>
  <c r="F48" i="25"/>
  <c r="F50" i="25"/>
  <c r="F52" i="25"/>
  <c r="F54" i="25"/>
  <c r="F56" i="25"/>
  <c r="F58" i="25"/>
  <c r="F60" i="25"/>
  <c r="F62" i="25"/>
  <c r="F64" i="25"/>
  <c r="F66" i="25"/>
  <c r="F68" i="25"/>
  <c r="F70" i="25"/>
  <c r="F72" i="25"/>
  <c r="F74" i="25"/>
  <c r="F76" i="25"/>
  <c r="F78" i="25"/>
  <c r="F80" i="25"/>
  <c r="F82" i="25"/>
  <c r="F84" i="25"/>
  <c r="F86" i="25"/>
  <c r="F88" i="25"/>
  <c r="F90" i="25"/>
  <c r="F92" i="25"/>
  <c r="F94" i="25"/>
  <c r="F96" i="25"/>
  <c r="F98" i="25"/>
  <c r="F100" i="25"/>
  <c r="F102" i="25"/>
  <c r="F104" i="25"/>
  <c r="F106" i="25"/>
  <c r="F108" i="25"/>
  <c r="F110" i="25"/>
  <c r="F112" i="25"/>
  <c r="F114" i="25"/>
  <c r="F116" i="25"/>
  <c r="F118" i="25"/>
  <c r="F120" i="25"/>
  <c r="F122" i="25"/>
  <c r="F124" i="25"/>
  <c r="F126" i="25"/>
  <c r="F128" i="25"/>
  <c r="F130" i="25"/>
  <c r="F132" i="25"/>
  <c r="F134" i="25"/>
  <c r="F136" i="25"/>
  <c r="F138" i="25"/>
  <c r="F140" i="25"/>
  <c r="F142" i="25"/>
  <c r="F144" i="25"/>
  <c r="F146" i="25"/>
  <c r="F148" i="25"/>
  <c r="F150" i="25"/>
  <c r="F152" i="25"/>
  <c r="F154" i="25"/>
  <c r="F156" i="25"/>
  <c r="F158" i="25"/>
  <c r="F160" i="25"/>
  <c r="F162" i="25"/>
  <c r="F164" i="25"/>
  <c r="F166" i="25"/>
  <c r="F168" i="25"/>
  <c r="F170" i="25"/>
  <c r="F172" i="25"/>
  <c r="F174" i="25"/>
  <c r="F176" i="25"/>
  <c r="F178" i="25"/>
  <c r="F180" i="25"/>
  <c r="F182" i="25"/>
  <c r="F184" i="25"/>
  <c r="F186" i="25"/>
  <c r="F188" i="25"/>
  <c r="F190" i="25"/>
  <c r="F192" i="25"/>
  <c r="F194" i="25"/>
  <c r="F196" i="25"/>
  <c r="F198" i="25"/>
  <c r="F200" i="25"/>
  <c r="F202" i="25"/>
  <c r="F204" i="25"/>
  <c r="F206" i="25"/>
  <c r="F208" i="25"/>
  <c r="F209" i="25"/>
  <c r="F210" i="25"/>
  <c r="F211" i="25"/>
  <c r="F212" i="25"/>
  <c r="F213" i="25"/>
  <c r="F214" i="25"/>
  <c r="F215" i="25"/>
  <c r="F216" i="25"/>
  <c r="F217" i="25"/>
  <c r="F218" i="25"/>
  <c r="F219" i="25"/>
  <c r="F220" i="25"/>
  <c r="F221" i="25"/>
  <c r="F222" i="25"/>
  <c r="F223" i="25"/>
  <c r="F224" i="25"/>
  <c r="F225" i="25"/>
  <c r="F226" i="25"/>
  <c r="F227" i="25"/>
  <c r="F228" i="25"/>
  <c r="F229" i="25"/>
  <c r="F230" i="25"/>
  <c r="F231" i="25"/>
  <c r="F232" i="25"/>
  <c r="F233" i="25"/>
  <c r="F234" i="25"/>
  <c r="F235" i="25"/>
  <c r="F236" i="25"/>
  <c r="F237" i="25"/>
  <c r="F238" i="25"/>
  <c r="F239" i="25"/>
  <c r="F240" i="25"/>
  <c r="F241" i="25"/>
  <c r="F242" i="25"/>
  <c r="F243" i="25"/>
  <c r="F244" i="25"/>
  <c r="F245" i="25"/>
  <c r="F246" i="25"/>
  <c r="F247" i="25"/>
  <c r="F248" i="25"/>
  <c r="F249" i="25"/>
  <c r="F250" i="25"/>
  <c r="F251" i="25"/>
  <c r="F252" i="25"/>
  <c r="F253" i="25"/>
  <c r="F254" i="25"/>
  <c r="F255" i="25"/>
  <c r="F256" i="25"/>
  <c r="F257" i="25"/>
  <c r="F258" i="25"/>
  <c r="F259" i="25"/>
  <c r="F260" i="25"/>
  <c r="F261" i="25"/>
  <c r="F262" i="25"/>
  <c r="F263" i="25"/>
  <c r="F264" i="25"/>
  <c r="F265" i="25"/>
  <c r="F266" i="25"/>
  <c r="F267" i="25"/>
  <c r="F268" i="25"/>
  <c r="F269" i="25"/>
  <c r="F270" i="25"/>
  <c r="F271" i="25"/>
  <c r="F272" i="25"/>
  <c r="F273" i="25"/>
  <c r="F274" i="25"/>
  <c r="F275" i="25"/>
  <c r="F276" i="25"/>
  <c r="F277" i="25"/>
  <c r="F278" i="25"/>
  <c r="F279" i="25"/>
  <c r="F280" i="25"/>
  <c r="F281" i="25"/>
  <c r="F282" i="25"/>
  <c r="F283" i="25"/>
  <c r="F284" i="25"/>
  <c r="F285" i="25"/>
  <c r="F286" i="25"/>
  <c r="F287" i="25"/>
  <c r="F288" i="25"/>
  <c r="F289" i="25"/>
  <c r="F290" i="25"/>
  <c r="F291" i="25"/>
  <c r="F292" i="25"/>
  <c r="F293" i="25"/>
  <c r="F294" i="25"/>
  <c r="F295" i="25"/>
  <c r="F296" i="25"/>
  <c r="F297" i="25"/>
  <c r="F298" i="25"/>
  <c r="F299" i="25"/>
  <c r="F300" i="25"/>
  <c r="F301" i="25"/>
  <c r="F302" i="25"/>
  <c r="F303" i="25"/>
  <c r="F304" i="25"/>
  <c r="F305" i="25"/>
  <c r="F306" i="25"/>
  <c r="F307" i="25"/>
  <c r="F308" i="25"/>
  <c r="F309" i="25"/>
  <c r="F310" i="25"/>
  <c r="F311" i="25"/>
  <c r="F312" i="25"/>
  <c r="F313" i="25"/>
  <c r="F314" i="25"/>
  <c r="F315" i="25"/>
  <c r="F316" i="25"/>
  <c r="F317" i="25"/>
  <c r="F318" i="25"/>
  <c r="F319" i="25"/>
  <c r="F320" i="25"/>
  <c r="F321" i="25"/>
  <c r="F322" i="25"/>
  <c r="F323" i="25"/>
  <c r="F324" i="25"/>
  <c r="F325" i="25"/>
  <c r="F326" i="25"/>
  <c r="F327" i="25"/>
  <c r="F328" i="25"/>
  <c r="F329" i="25"/>
  <c r="F330" i="25"/>
  <c r="F331" i="25"/>
  <c r="F332" i="25"/>
  <c r="F333" i="25"/>
  <c r="F334" i="25"/>
  <c r="F335" i="25"/>
  <c r="F336" i="25"/>
  <c r="F337" i="25"/>
  <c r="F338" i="25"/>
  <c r="F339" i="25"/>
  <c r="F340" i="25"/>
  <c r="F341" i="25"/>
  <c r="F342" i="25"/>
  <c r="F343" i="25"/>
  <c r="F344" i="25"/>
  <c r="F345" i="25"/>
  <c r="F346" i="25"/>
  <c r="F347" i="25"/>
  <c r="F348" i="25"/>
  <c r="F349" i="25"/>
  <c r="F350" i="25"/>
  <c r="F351" i="25"/>
  <c r="F352" i="25"/>
  <c r="F353" i="25"/>
  <c r="F354" i="25"/>
  <c r="F355" i="25"/>
  <c r="F356" i="25"/>
  <c r="F357" i="25"/>
  <c r="F358" i="25"/>
  <c r="F359" i="25"/>
  <c r="F360" i="25"/>
  <c r="F361" i="25"/>
  <c r="F362" i="25"/>
  <c r="F363" i="25"/>
  <c r="F364" i="25"/>
  <c r="F365" i="25"/>
  <c r="F366" i="25"/>
  <c r="F367" i="25"/>
  <c r="B7" i="25"/>
  <c r="B6" i="24"/>
  <c r="D6" i="24" s="1"/>
  <c r="D9" i="25" s="1"/>
  <c r="B7" i="24"/>
  <c r="D7" i="24" s="1"/>
  <c r="C10" i="26" s="1"/>
  <c r="B8" i="24"/>
  <c r="D8" i="24" s="1"/>
  <c r="C11" i="26" s="1"/>
  <c r="B9" i="24"/>
  <c r="D9" i="24" s="1"/>
  <c r="C12" i="26" s="1"/>
  <c r="B10" i="24"/>
  <c r="D10" i="24" s="1"/>
  <c r="C13" i="26" s="1"/>
  <c r="B11" i="24"/>
  <c r="D11" i="24" s="1"/>
  <c r="C14" i="26" s="1"/>
  <c r="B12" i="24"/>
  <c r="D12" i="24" s="1"/>
  <c r="C15" i="26" s="1"/>
  <c r="B13" i="24"/>
  <c r="D13" i="24" s="1"/>
  <c r="C16" i="26" s="1"/>
  <c r="B14" i="24"/>
  <c r="D14" i="24" s="1"/>
  <c r="C17" i="26" s="1"/>
  <c r="B15" i="24"/>
  <c r="D15" i="24" s="1"/>
  <c r="C18" i="26" s="1"/>
  <c r="B16" i="24"/>
  <c r="D16" i="24" s="1"/>
  <c r="C19" i="26" s="1"/>
  <c r="B17" i="24"/>
  <c r="D17" i="24" s="1"/>
  <c r="C20" i="26" s="1"/>
  <c r="G20" i="26" s="1"/>
  <c r="B18" i="24"/>
  <c r="D18" i="24" s="1"/>
  <c r="C21" i="26" s="1"/>
  <c r="B19" i="24"/>
  <c r="D19" i="24" s="1"/>
  <c r="C22" i="26" s="1"/>
  <c r="G22" i="26" s="1"/>
  <c r="B20" i="24"/>
  <c r="D20" i="24" s="1"/>
  <c r="C23" i="26" s="1"/>
  <c r="B21" i="24"/>
  <c r="D21" i="24" s="1"/>
  <c r="C24" i="26" s="1"/>
  <c r="G24" i="26" s="1"/>
  <c r="B22" i="24"/>
  <c r="D22" i="24" s="1"/>
  <c r="C25" i="26" s="1"/>
  <c r="B23" i="24"/>
  <c r="D23" i="24" s="1"/>
  <c r="C26" i="26" s="1"/>
  <c r="G26" i="26" s="1"/>
  <c r="B24" i="24"/>
  <c r="D24" i="24" s="1"/>
  <c r="C27" i="26" s="1"/>
  <c r="B25" i="24"/>
  <c r="D25" i="24" s="1"/>
  <c r="C28" i="26" s="1"/>
  <c r="G28" i="26" s="1"/>
  <c r="B26" i="24"/>
  <c r="D26" i="24" s="1"/>
  <c r="C29" i="26" s="1"/>
  <c r="B27" i="24"/>
  <c r="D27" i="24" s="1"/>
  <c r="C30" i="26" s="1"/>
  <c r="G30" i="26" s="1"/>
  <c r="B28" i="24"/>
  <c r="D28" i="24" s="1"/>
  <c r="C31" i="26" s="1"/>
  <c r="B29" i="24"/>
  <c r="D29" i="24" s="1"/>
  <c r="C32" i="26" s="1"/>
  <c r="G32" i="26" s="1"/>
  <c r="B30" i="24"/>
  <c r="D30" i="24" s="1"/>
  <c r="C33" i="26" s="1"/>
  <c r="B31" i="24"/>
  <c r="D31" i="24" s="1"/>
  <c r="C34" i="26" s="1"/>
  <c r="G34" i="26" s="1"/>
  <c r="B32" i="24"/>
  <c r="D32" i="24" s="1"/>
  <c r="C35" i="26" s="1"/>
  <c r="B33" i="24"/>
  <c r="D33" i="24" s="1"/>
  <c r="B34" i="24"/>
  <c r="D34" i="24" s="1"/>
  <c r="B35" i="24"/>
  <c r="D35" i="24" s="1"/>
  <c r="C38" i="25"/>
  <c r="H38" i="25" s="1"/>
  <c r="B36" i="24"/>
  <c r="D36" i="24" s="1"/>
  <c r="C39" i="25"/>
  <c r="B37" i="24"/>
  <c r="D37" i="24" s="1"/>
  <c r="C40" i="25"/>
  <c r="H40" i="25" s="1"/>
  <c r="B38" i="24"/>
  <c r="D38" i="24" s="1"/>
  <c r="C41" i="25"/>
  <c r="B39" i="24"/>
  <c r="D39" i="24" s="1"/>
  <c r="C42" i="25"/>
  <c r="H42" i="25" s="1"/>
  <c r="B40" i="24"/>
  <c r="D40" i="24" s="1"/>
  <c r="C43" i="25"/>
  <c r="B41" i="24"/>
  <c r="D41" i="24" s="1"/>
  <c r="C44" i="25"/>
  <c r="H44" i="25" s="1"/>
  <c r="B42" i="24"/>
  <c r="D42" i="24" s="1"/>
  <c r="C45" i="25"/>
  <c r="B43" i="24"/>
  <c r="D43" i="24" s="1"/>
  <c r="C46" i="25"/>
  <c r="H46" i="25" s="1"/>
  <c r="B44" i="24"/>
  <c r="D44" i="24" s="1"/>
  <c r="C47" i="25"/>
  <c r="B45" i="24"/>
  <c r="D45" i="24" s="1"/>
  <c r="C48" i="25"/>
  <c r="H48" i="25" s="1"/>
  <c r="B46" i="24"/>
  <c r="D46" i="24" s="1"/>
  <c r="C49" i="25"/>
  <c r="B47" i="24"/>
  <c r="D47" i="24" s="1"/>
  <c r="C50" i="25"/>
  <c r="H50" i="25" s="1"/>
  <c r="B48" i="24"/>
  <c r="C51" i="25"/>
  <c r="D48" i="24"/>
  <c r="B49" i="24"/>
  <c r="D49" i="24" s="1"/>
  <c r="C52" i="25"/>
  <c r="H52" i="25" s="1"/>
  <c r="B50" i="24"/>
  <c r="D50" i="24" s="1"/>
  <c r="C53" i="25"/>
  <c r="B51" i="24"/>
  <c r="D51" i="24" s="1"/>
  <c r="C54" i="25"/>
  <c r="B52" i="24"/>
  <c r="D52" i="24" s="1"/>
  <c r="C55" i="25"/>
  <c r="B53" i="24"/>
  <c r="D53" i="24" s="1"/>
  <c r="C56" i="25"/>
  <c r="H56" i="25" s="1"/>
  <c r="B54" i="24"/>
  <c r="D54" i="24" s="1"/>
  <c r="C57" i="25"/>
  <c r="B55" i="24"/>
  <c r="D55" i="24" s="1"/>
  <c r="C58" i="25"/>
  <c r="B56" i="24"/>
  <c r="D56" i="24" s="1"/>
  <c r="C59" i="25"/>
  <c r="B57" i="24"/>
  <c r="D57" i="24" s="1"/>
  <c r="C60" i="25"/>
  <c r="H60" i="25" s="1"/>
  <c r="B58" i="24"/>
  <c r="D58" i="24" s="1"/>
  <c r="C61" i="25"/>
  <c r="B59" i="24"/>
  <c r="D59" i="24" s="1"/>
  <c r="C62" i="25"/>
  <c r="B60" i="24"/>
  <c r="D60" i="24" s="1"/>
  <c r="C63" i="25"/>
  <c r="B61" i="24"/>
  <c r="D61" i="24" s="1"/>
  <c r="C64" i="25"/>
  <c r="H64" i="25" s="1"/>
  <c r="B62" i="24"/>
  <c r="D62" i="24" s="1"/>
  <c r="C65" i="25"/>
  <c r="B63" i="24"/>
  <c r="C66" i="25"/>
  <c r="D63" i="24"/>
  <c r="B64" i="24"/>
  <c r="C67" i="25"/>
  <c r="D64" i="24"/>
  <c r="B65" i="24"/>
  <c r="D65" i="24" s="1"/>
  <c r="C68" i="25"/>
  <c r="H68" i="25" s="1"/>
  <c r="B66" i="24"/>
  <c r="D66" i="24" s="1"/>
  <c r="C69" i="25"/>
  <c r="B67" i="24"/>
  <c r="D67" i="24" s="1"/>
  <c r="C70" i="25"/>
  <c r="B68" i="24"/>
  <c r="D68" i="24" s="1"/>
  <c r="C71" i="25"/>
  <c r="B69" i="24"/>
  <c r="D69" i="24" s="1"/>
  <c r="C72" i="25"/>
  <c r="H72" i="25" s="1"/>
  <c r="B70" i="24"/>
  <c r="D70" i="24" s="1"/>
  <c r="C73" i="25"/>
  <c r="B71" i="24"/>
  <c r="D71" i="24" s="1"/>
  <c r="C74" i="25"/>
  <c r="B72" i="24"/>
  <c r="D72" i="24" s="1"/>
  <c r="C75" i="25"/>
  <c r="B73" i="24"/>
  <c r="D73" i="24" s="1"/>
  <c r="C76" i="25"/>
  <c r="H76" i="25" s="1"/>
  <c r="B74" i="24"/>
  <c r="D74" i="24" s="1"/>
  <c r="C77" i="25"/>
  <c r="B75" i="24"/>
  <c r="D75" i="24" s="1"/>
  <c r="C78" i="25"/>
  <c r="B76" i="24"/>
  <c r="D76" i="24" s="1"/>
  <c r="C79" i="25"/>
  <c r="B77" i="24"/>
  <c r="D77" i="24" s="1"/>
  <c r="C80" i="25"/>
  <c r="H80" i="25" s="1"/>
  <c r="B78" i="24"/>
  <c r="D78" i="24" s="1"/>
  <c r="C81" i="25"/>
  <c r="B79" i="24"/>
  <c r="C82" i="25"/>
  <c r="D79" i="24"/>
  <c r="B80" i="24"/>
  <c r="C83" i="25"/>
  <c r="D80" i="24"/>
  <c r="B81" i="24"/>
  <c r="D81" i="24" s="1"/>
  <c r="C84" i="25"/>
  <c r="H84" i="25" s="1"/>
  <c r="B82" i="24"/>
  <c r="D82" i="24" s="1"/>
  <c r="C85" i="25"/>
  <c r="B83" i="24"/>
  <c r="D83" i="24" s="1"/>
  <c r="C86" i="25"/>
  <c r="B84" i="24"/>
  <c r="D84" i="24" s="1"/>
  <c r="C87" i="25"/>
  <c r="B85" i="24"/>
  <c r="D85" i="24" s="1"/>
  <c r="C88" i="25"/>
  <c r="H88" i="25" s="1"/>
  <c r="B86" i="24"/>
  <c r="D86" i="24" s="1"/>
  <c r="C89" i="25"/>
  <c r="B87" i="24"/>
  <c r="D87" i="24" s="1"/>
  <c r="C90" i="25"/>
  <c r="B88" i="24"/>
  <c r="D88" i="24" s="1"/>
  <c r="C91" i="25"/>
  <c r="B89" i="24"/>
  <c r="D89" i="24" s="1"/>
  <c r="C92" i="25"/>
  <c r="H92" i="25" s="1"/>
  <c r="B90" i="24"/>
  <c r="D90" i="24" s="1"/>
  <c r="C93" i="25"/>
  <c r="B91" i="24"/>
  <c r="D91" i="24" s="1"/>
  <c r="C94" i="25"/>
  <c r="B92" i="24"/>
  <c r="D92" i="24" s="1"/>
  <c r="C95" i="25"/>
  <c r="B93" i="24"/>
  <c r="D93" i="24" s="1"/>
  <c r="C96" i="25"/>
  <c r="H96" i="25" s="1"/>
  <c r="B94" i="24"/>
  <c r="D94" i="24" s="1"/>
  <c r="C97" i="25"/>
  <c r="B95" i="24"/>
  <c r="D95" i="24" s="1"/>
  <c r="C98" i="25"/>
  <c r="B96" i="24"/>
  <c r="D96" i="24" s="1"/>
  <c r="C99" i="25"/>
  <c r="B97" i="24"/>
  <c r="D97" i="24" s="1"/>
  <c r="C100" i="25"/>
  <c r="H100" i="25" s="1"/>
  <c r="B98" i="24"/>
  <c r="D98" i="24" s="1"/>
  <c r="C101" i="25"/>
  <c r="B99" i="24"/>
  <c r="D99" i="24" s="1"/>
  <c r="C102" i="25"/>
  <c r="B100" i="24"/>
  <c r="D100" i="24" s="1"/>
  <c r="C103" i="25"/>
  <c r="B101" i="24"/>
  <c r="D101" i="24" s="1"/>
  <c r="C104" i="25"/>
  <c r="H104" i="25" s="1"/>
  <c r="B102" i="24"/>
  <c r="D102" i="24" s="1"/>
  <c r="C105" i="25"/>
  <c r="B103" i="24"/>
  <c r="D103" i="24" s="1"/>
  <c r="C106" i="25"/>
  <c r="B104" i="24"/>
  <c r="C107" i="25"/>
  <c r="D104" i="24"/>
  <c r="B105" i="24"/>
  <c r="D105" i="24" s="1"/>
  <c r="C108" i="25"/>
  <c r="H108" i="25" s="1"/>
  <c r="B106" i="24"/>
  <c r="D106" i="24" s="1"/>
  <c r="C109" i="25"/>
  <c r="B107" i="24"/>
  <c r="D107" i="24" s="1"/>
  <c r="C110" i="25"/>
  <c r="H110" i="25" s="1"/>
  <c r="B108" i="24"/>
  <c r="D108" i="24" s="1"/>
  <c r="C111" i="25"/>
  <c r="B109" i="24"/>
  <c r="D109" i="24" s="1"/>
  <c r="C112" i="25"/>
  <c r="H112" i="25" s="1"/>
  <c r="B110" i="24"/>
  <c r="D110" i="24" s="1"/>
  <c r="C113" i="25"/>
  <c r="B111" i="24"/>
  <c r="D111" i="24" s="1"/>
  <c r="C114" i="25"/>
  <c r="H114" i="25" s="1"/>
  <c r="B112" i="24"/>
  <c r="D112" i="24" s="1"/>
  <c r="C115" i="25"/>
  <c r="B113" i="24"/>
  <c r="D113" i="24" s="1"/>
  <c r="C116" i="25"/>
  <c r="H116" i="25" s="1"/>
  <c r="B114" i="24"/>
  <c r="D114" i="24" s="1"/>
  <c r="C117" i="25"/>
  <c r="B115" i="24"/>
  <c r="D115" i="24" s="1"/>
  <c r="C118" i="25"/>
  <c r="H118" i="25" s="1"/>
  <c r="B116" i="24"/>
  <c r="D116" i="24" s="1"/>
  <c r="C119" i="25"/>
  <c r="B117" i="24"/>
  <c r="D117" i="24" s="1"/>
  <c r="C120" i="25"/>
  <c r="H120" i="25" s="1"/>
  <c r="B118" i="24"/>
  <c r="D118" i="24" s="1"/>
  <c r="C121" i="25"/>
  <c r="B119" i="24"/>
  <c r="C122" i="25"/>
  <c r="H122" i="25" s="1"/>
  <c r="D119" i="24"/>
  <c r="B120" i="24"/>
  <c r="D120" i="24" s="1"/>
  <c r="C123" i="25"/>
  <c r="B121" i="24"/>
  <c r="D121" i="24" s="1"/>
  <c r="C124" i="25"/>
  <c r="H124" i="25" s="1"/>
  <c r="B122" i="24"/>
  <c r="D122" i="24" s="1"/>
  <c r="C125" i="25"/>
  <c r="B123" i="24"/>
  <c r="D123" i="24" s="1"/>
  <c r="C126" i="25"/>
  <c r="B124" i="24"/>
  <c r="D124" i="24" s="1"/>
  <c r="C127" i="25"/>
  <c r="B125" i="24"/>
  <c r="D125" i="24" s="1"/>
  <c r="C128" i="25"/>
  <c r="H128" i="25" s="1"/>
  <c r="B126" i="24"/>
  <c r="D126" i="24" s="1"/>
  <c r="C129" i="25"/>
  <c r="B127" i="24"/>
  <c r="D127" i="24" s="1"/>
  <c r="C130" i="25"/>
  <c r="B128" i="24"/>
  <c r="D128" i="24" s="1"/>
  <c r="C131" i="25"/>
  <c r="B129" i="24"/>
  <c r="D129" i="24" s="1"/>
  <c r="C132" i="25"/>
  <c r="H132" i="25" s="1"/>
  <c r="B130" i="24"/>
  <c r="D130" i="24" s="1"/>
  <c r="C133" i="25"/>
  <c r="B131" i="24"/>
  <c r="D131" i="24" s="1"/>
  <c r="C134" i="25"/>
  <c r="B132" i="24"/>
  <c r="C135" i="25"/>
  <c r="D132" i="24"/>
  <c r="B133" i="24"/>
  <c r="D133" i="24" s="1"/>
  <c r="C136" i="25"/>
  <c r="H136" i="25" s="1"/>
  <c r="B134" i="24"/>
  <c r="D134" i="24" s="1"/>
  <c r="C137" i="25"/>
  <c r="B135" i="24"/>
  <c r="D135" i="24" s="1"/>
  <c r="C138" i="25"/>
  <c r="H138" i="25" s="1"/>
  <c r="B136" i="24"/>
  <c r="D136" i="24" s="1"/>
  <c r="C139" i="25"/>
  <c r="B137" i="24"/>
  <c r="D137" i="24" s="1"/>
  <c r="C140" i="25"/>
  <c r="H140" i="25" s="1"/>
  <c r="B138" i="24"/>
  <c r="D138" i="24" s="1"/>
  <c r="C141" i="25"/>
  <c r="B139" i="24"/>
  <c r="D139" i="24" s="1"/>
  <c r="C142" i="25"/>
  <c r="H142" i="25" s="1"/>
  <c r="B140" i="24"/>
  <c r="C143" i="25"/>
  <c r="D140" i="24"/>
  <c r="B141" i="24"/>
  <c r="D141" i="24" s="1"/>
  <c r="C144" i="25"/>
  <c r="H144" i="25" s="1"/>
  <c r="B142" i="24"/>
  <c r="D142" i="24" s="1"/>
  <c r="C145" i="25"/>
  <c r="B143" i="24"/>
  <c r="D143" i="24" s="1"/>
  <c r="C146" i="25"/>
  <c r="B144" i="24"/>
  <c r="D144" i="24" s="1"/>
  <c r="C147" i="25"/>
  <c r="B145" i="24"/>
  <c r="D145" i="24" s="1"/>
  <c r="C148" i="25"/>
  <c r="H148" i="25" s="1"/>
  <c r="B146" i="24"/>
  <c r="D146" i="24" s="1"/>
  <c r="C149" i="25"/>
  <c r="B147" i="24"/>
  <c r="C150" i="25"/>
  <c r="D147" i="24"/>
  <c r="B148" i="24"/>
  <c r="D148" i="24" s="1"/>
  <c r="C151" i="25"/>
  <c r="B149" i="24"/>
  <c r="D149" i="24" s="1"/>
  <c r="C152" i="25"/>
  <c r="H152" i="25" s="1"/>
  <c r="B150" i="24"/>
  <c r="D150" i="24" s="1"/>
  <c r="C153" i="25"/>
  <c r="B151" i="24"/>
  <c r="D151" i="24" s="1"/>
  <c r="C154" i="25"/>
  <c r="H154" i="25" s="1"/>
  <c r="B152" i="24"/>
  <c r="D152" i="24" s="1"/>
  <c r="C155" i="25"/>
  <c r="B153" i="24"/>
  <c r="D153" i="24" s="1"/>
  <c r="C156" i="25"/>
  <c r="H156" i="25" s="1"/>
  <c r="B154" i="24"/>
  <c r="D154" i="24" s="1"/>
  <c r="C157" i="25"/>
  <c r="B155" i="24"/>
  <c r="D155" i="24" s="1"/>
  <c r="C158" i="25"/>
  <c r="H158" i="25" s="1"/>
  <c r="B156" i="24"/>
  <c r="C159" i="25"/>
  <c r="D156" i="24"/>
  <c r="B157" i="24"/>
  <c r="D157" i="24" s="1"/>
  <c r="C160" i="25"/>
  <c r="H160" i="25" s="1"/>
  <c r="B158" i="24"/>
  <c r="D158" i="24" s="1"/>
  <c r="C161" i="25"/>
  <c r="B159" i="24"/>
  <c r="C162" i="25"/>
  <c r="D159" i="24"/>
  <c r="B160" i="24"/>
  <c r="D160" i="24" s="1"/>
  <c r="C163" i="25"/>
  <c r="B161" i="24"/>
  <c r="D161" i="24" s="1"/>
  <c r="C164" i="25"/>
  <c r="H164" i="25" s="1"/>
  <c r="B162" i="24"/>
  <c r="D162" i="24" s="1"/>
  <c r="C165" i="25"/>
  <c r="B163" i="24"/>
  <c r="D163" i="24" s="1"/>
  <c r="C166" i="25"/>
  <c r="H166" i="25" s="1"/>
  <c r="B164" i="24"/>
  <c r="D164" i="24" s="1"/>
  <c r="C167" i="25"/>
  <c r="B165" i="24"/>
  <c r="D165" i="24" s="1"/>
  <c r="C168" i="25"/>
  <c r="H168" i="25" s="1"/>
  <c r="B166" i="24"/>
  <c r="D166" i="24" s="1"/>
  <c r="C169" i="25"/>
  <c r="B167" i="24"/>
  <c r="D167" i="24" s="1"/>
  <c r="C170" i="25"/>
  <c r="H170" i="25" s="1"/>
  <c r="B168" i="24"/>
  <c r="D168" i="24" s="1"/>
  <c r="C171" i="25"/>
  <c r="B169" i="24"/>
  <c r="D169" i="24" s="1"/>
  <c r="C172" i="25"/>
  <c r="H172" i="25" s="1"/>
  <c r="B170" i="24"/>
  <c r="D170" i="24" s="1"/>
  <c r="C173" i="25"/>
  <c r="B171" i="24"/>
  <c r="D171" i="24" s="1"/>
  <c r="C174" i="25"/>
  <c r="H174" i="25" s="1"/>
  <c r="B172" i="24"/>
  <c r="C175" i="25"/>
  <c r="D172" i="24"/>
  <c r="B173" i="24"/>
  <c r="D173" i="24" s="1"/>
  <c r="C176" i="25"/>
  <c r="H176" i="25" s="1"/>
  <c r="B174" i="24"/>
  <c r="D174" i="24" s="1"/>
  <c r="C177" i="25"/>
  <c r="B175" i="24"/>
  <c r="C178" i="25"/>
  <c r="D175" i="24"/>
  <c r="B176" i="24"/>
  <c r="D176" i="24" s="1"/>
  <c r="C179" i="25"/>
  <c r="B177" i="24"/>
  <c r="D177" i="24" s="1"/>
  <c r="C180" i="25"/>
  <c r="H180" i="25" s="1"/>
  <c r="B178" i="24"/>
  <c r="D178" i="24" s="1"/>
  <c r="C181" i="25"/>
  <c r="B179" i="24"/>
  <c r="D179" i="24" s="1"/>
  <c r="C182" i="25"/>
  <c r="H182" i="25" s="1"/>
  <c r="B180" i="24"/>
  <c r="D180" i="24" s="1"/>
  <c r="C183" i="25"/>
  <c r="B181" i="24"/>
  <c r="D181" i="24" s="1"/>
  <c r="C184" i="25"/>
  <c r="H184" i="25" s="1"/>
  <c r="B182" i="24"/>
  <c r="D182" i="24" s="1"/>
  <c r="C185" i="25"/>
  <c r="B183" i="24"/>
  <c r="D183" i="24" s="1"/>
  <c r="C186" i="25"/>
  <c r="H186" i="25" s="1"/>
  <c r="B184" i="24"/>
  <c r="D184" i="24" s="1"/>
  <c r="C187" i="25"/>
  <c r="B185" i="24"/>
  <c r="D185" i="24" s="1"/>
  <c r="C188" i="25"/>
  <c r="H188" i="25" s="1"/>
  <c r="B186" i="24"/>
  <c r="D186" i="24" s="1"/>
  <c r="C189" i="25"/>
  <c r="B187" i="24"/>
  <c r="D187" i="24" s="1"/>
  <c r="C190" i="25"/>
  <c r="H190" i="25" s="1"/>
  <c r="B188" i="24"/>
  <c r="C191" i="25"/>
  <c r="D188" i="24"/>
  <c r="B189" i="24"/>
  <c r="D189" i="24" s="1"/>
  <c r="C192" i="25"/>
  <c r="H192" i="25" s="1"/>
  <c r="B190" i="24"/>
  <c r="D190" i="24" s="1"/>
  <c r="C193" i="25"/>
  <c r="B191" i="24"/>
  <c r="D191" i="24" s="1"/>
  <c r="C194" i="25"/>
  <c r="B192" i="24"/>
  <c r="D192" i="24" s="1"/>
  <c r="C195" i="25"/>
  <c r="B193" i="24"/>
  <c r="D193" i="24" s="1"/>
  <c r="C196" i="25"/>
  <c r="H196" i="25" s="1"/>
  <c r="B194" i="24"/>
  <c r="D194" i="24" s="1"/>
  <c r="C197" i="25"/>
  <c r="B195" i="24"/>
  <c r="D195" i="24" s="1"/>
  <c r="C198" i="25"/>
  <c r="B196" i="24"/>
  <c r="C199" i="25"/>
  <c r="D196" i="24"/>
  <c r="B197" i="24"/>
  <c r="D197" i="24" s="1"/>
  <c r="C200" i="25"/>
  <c r="H200" i="25" s="1"/>
  <c r="B198" i="24"/>
  <c r="D198" i="24" s="1"/>
  <c r="C201" i="25"/>
  <c r="B199" i="24"/>
  <c r="C202" i="25"/>
  <c r="H202" i="25" s="1"/>
  <c r="D199" i="24"/>
  <c r="B200" i="24"/>
  <c r="D200" i="24" s="1"/>
  <c r="C203" i="25"/>
  <c r="B201" i="24"/>
  <c r="D201" i="24" s="1"/>
  <c r="C204" i="25"/>
  <c r="H204" i="25" s="1"/>
  <c r="B202" i="24"/>
  <c r="D202" i="24" s="1"/>
  <c r="C205" i="25"/>
  <c r="B203" i="24"/>
  <c r="D203" i="24" s="1"/>
  <c r="C206" i="25"/>
  <c r="B204" i="24"/>
  <c r="D204" i="24" s="1"/>
  <c r="C207" i="25"/>
  <c r="B205" i="24"/>
  <c r="D205" i="24" s="1"/>
  <c r="C208" i="25"/>
  <c r="H208" i="25" s="1"/>
  <c r="B206" i="24"/>
  <c r="D206" i="24" s="1"/>
  <c r="C209" i="25"/>
  <c r="B207" i="24"/>
  <c r="D207" i="24" s="1"/>
  <c r="C210" i="25"/>
  <c r="H210" i="25" s="1"/>
  <c r="B208" i="24"/>
  <c r="D208" i="24" s="1"/>
  <c r="C211" i="25"/>
  <c r="B209" i="24"/>
  <c r="D209" i="24" s="1"/>
  <c r="C212" i="25"/>
  <c r="H212" i="25" s="1"/>
  <c r="B210" i="24"/>
  <c r="D210" i="24" s="1"/>
  <c r="C213" i="25"/>
  <c r="B211" i="24"/>
  <c r="D211" i="24" s="1"/>
  <c r="C214" i="25"/>
  <c r="H214" i="25" s="1"/>
  <c r="B212" i="24"/>
  <c r="C215" i="25"/>
  <c r="D212" i="24"/>
  <c r="B213" i="24"/>
  <c r="D213" i="24" s="1"/>
  <c r="C216" i="25"/>
  <c r="H216" i="25" s="1"/>
  <c r="B214" i="24"/>
  <c r="D214" i="24" s="1"/>
  <c r="C217" i="25"/>
  <c r="H217" i="25" s="1"/>
  <c r="B215" i="24"/>
  <c r="D215" i="24" s="1"/>
  <c r="C218" i="25"/>
  <c r="H218" i="25" s="1"/>
  <c r="B216" i="24"/>
  <c r="D216" i="24" s="1"/>
  <c r="C219" i="25"/>
  <c r="H219" i="25" s="1"/>
  <c r="B217" i="24"/>
  <c r="D217" i="24" s="1"/>
  <c r="C220" i="25"/>
  <c r="H220" i="25" s="1"/>
  <c r="B218" i="24"/>
  <c r="D218" i="24" s="1"/>
  <c r="C221" i="25"/>
  <c r="H221" i="25" s="1"/>
  <c r="B219" i="24"/>
  <c r="D219" i="24" s="1"/>
  <c r="C222" i="25"/>
  <c r="H222" i="25" s="1"/>
  <c r="B220" i="24"/>
  <c r="D220" i="24" s="1"/>
  <c r="C223" i="25"/>
  <c r="H223" i="25" s="1"/>
  <c r="B221" i="24"/>
  <c r="D221" i="24" s="1"/>
  <c r="C224" i="25"/>
  <c r="H224" i="25" s="1"/>
  <c r="B222" i="24"/>
  <c r="D222" i="24" s="1"/>
  <c r="C225" i="25"/>
  <c r="H225" i="25" s="1"/>
  <c r="B223" i="24"/>
  <c r="D223" i="24" s="1"/>
  <c r="C226" i="25"/>
  <c r="H226" i="25" s="1"/>
  <c r="B224" i="24"/>
  <c r="D224" i="24" s="1"/>
  <c r="C227" i="25"/>
  <c r="H227" i="25" s="1"/>
  <c r="B225" i="24"/>
  <c r="D225" i="24" s="1"/>
  <c r="C228" i="25"/>
  <c r="H228" i="25" s="1"/>
  <c r="B226" i="24"/>
  <c r="D226" i="24" s="1"/>
  <c r="C229" i="25"/>
  <c r="H229" i="25" s="1"/>
  <c r="B227" i="24"/>
  <c r="D227" i="24" s="1"/>
  <c r="C230" i="25"/>
  <c r="H230" i="25" s="1"/>
  <c r="B228" i="24"/>
  <c r="C231" i="25"/>
  <c r="H231" i="25" s="1"/>
  <c r="D228" i="24"/>
  <c r="B229" i="24"/>
  <c r="D229" i="24" s="1"/>
  <c r="C232" i="25"/>
  <c r="H232" i="25" s="1"/>
  <c r="B230" i="24"/>
  <c r="D230" i="24" s="1"/>
  <c r="C233" i="25"/>
  <c r="B231" i="24"/>
  <c r="C234" i="25"/>
  <c r="H234" i="25" s="1"/>
  <c r="D231" i="24"/>
  <c r="B232" i="24"/>
  <c r="D232" i="24" s="1"/>
  <c r="C235" i="25"/>
  <c r="H235" i="25" s="1"/>
  <c r="B233" i="24"/>
  <c r="D233" i="24" s="1"/>
  <c r="C236" i="25"/>
  <c r="H236" i="25" s="1"/>
  <c r="B234" i="24"/>
  <c r="D234" i="24" s="1"/>
  <c r="C237" i="25"/>
  <c r="H237" i="25" s="1"/>
  <c r="B235" i="24"/>
  <c r="D235" i="24" s="1"/>
  <c r="C238" i="25"/>
  <c r="H238" i="25" s="1"/>
  <c r="B236" i="24"/>
  <c r="D236" i="24" s="1"/>
  <c r="C239" i="25"/>
  <c r="H239" i="25" s="1"/>
  <c r="B237" i="24"/>
  <c r="D237" i="24" s="1"/>
  <c r="C240" i="25"/>
  <c r="H240" i="25" s="1"/>
  <c r="B238" i="24"/>
  <c r="D238" i="24" s="1"/>
  <c r="C241" i="25"/>
  <c r="H241" i="25" s="1"/>
  <c r="B239" i="24"/>
  <c r="D239" i="24" s="1"/>
  <c r="C242" i="25"/>
  <c r="H242" i="25" s="1"/>
  <c r="B240" i="24"/>
  <c r="D240" i="24" s="1"/>
  <c r="C243" i="25"/>
  <c r="H243" i="25" s="1"/>
  <c r="B241" i="24"/>
  <c r="D241" i="24" s="1"/>
  <c r="C244" i="25"/>
  <c r="H244" i="25" s="1"/>
  <c r="B242" i="24"/>
  <c r="D242" i="24" s="1"/>
  <c r="C245" i="25"/>
  <c r="H245" i="25" s="1"/>
  <c r="B243" i="24"/>
  <c r="D243" i="24" s="1"/>
  <c r="C246" i="25"/>
  <c r="H246" i="25" s="1"/>
  <c r="B244" i="24"/>
  <c r="C247" i="25"/>
  <c r="H247" i="25" s="1"/>
  <c r="D244" i="24"/>
  <c r="B245" i="24"/>
  <c r="D245" i="24" s="1"/>
  <c r="C248" i="25"/>
  <c r="H248" i="25" s="1"/>
  <c r="B246" i="24"/>
  <c r="D246" i="24" s="1"/>
  <c r="C249" i="25"/>
  <c r="B247" i="24"/>
  <c r="D247" i="24" s="1"/>
  <c r="C250" i="25"/>
  <c r="H250" i="25" s="1"/>
  <c r="B248" i="24"/>
  <c r="D248" i="24" s="1"/>
  <c r="C251" i="25"/>
  <c r="B249" i="24"/>
  <c r="D249" i="24" s="1"/>
  <c r="C252" i="25"/>
  <c r="H252" i="25" s="1"/>
  <c r="B250" i="24"/>
  <c r="D250" i="24" s="1"/>
  <c r="C253" i="25"/>
  <c r="B251" i="24"/>
  <c r="D251" i="24" s="1"/>
  <c r="C254" i="25"/>
  <c r="H254" i="25" s="1"/>
  <c r="B252" i="24"/>
  <c r="C255" i="25"/>
  <c r="D252" i="24"/>
  <c r="B253" i="24"/>
  <c r="D253" i="24" s="1"/>
  <c r="C256" i="25"/>
  <c r="H256" i="25" s="1"/>
  <c r="B254" i="24"/>
  <c r="D254" i="24" s="1"/>
  <c r="C257" i="25"/>
  <c r="H257" i="25" s="1"/>
  <c r="B255" i="24"/>
  <c r="C258" i="25"/>
  <c r="H258" i="25" s="1"/>
  <c r="D255" i="24"/>
  <c r="C258" i="26" s="1"/>
  <c r="B256" i="24"/>
  <c r="D256" i="24" s="1"/>
  <c r="C259" i="26" s="1"/>
  <c r="C259" i="25"/>
  <c r="B257" i="24"/>
  <c r="D257" i="24" s="1"/>
  <c r="C260" i="26" s="1"/>
  <c r="C260" i="25"/>
  <c r="H260" i="25" s="1"/>
  <c r="B258" i="24"/>
  <c r="D258" i="24" s="1"/>
  <c r="C261" i="26" s="1"/>
  <c r="C261" i="25"/>
  <c r="B259" i="24"/>
  <c r="D259" i="24" s="1"/>
  <c r="C262" i="26" s="1"/>
  <c r="C262" i="25"/>
  <c r="H262" i="25" s="1"/>
  <c r="B260" i="24"/>
  <c r="D260" i="24" s="1"/>
  <c r="C263" i="26" s="1"/>
  <c r="C263" i="25"/>
  <c r="B261" i="24"/>
  <c r="D261" i="24" s="1"/>
  <c r="C264" i="26" s="1"/>
  <c r="C264" i="25"/>
  <c r="H264" i="25" s="1"/>
  <c r="B262" i="24"/>
  <c r="D262" i="24" s="1"/>
  <c r="C265" i="26" s="1"/>
  <c r="C265" i="25"/>
  <c r="B263" i="24"/>
  <c r="D263" i="24" s="1"/>
  <c r="C266" i="26" s="1"/>
  <c r="C266" i="25"/>
  <c r="H266" i="25" s="1"/>
  <c r="B264" i="24"/>
  <c r="C267" i="25"/>
  <c r="D264" i="24"/>
  <c r="C267" i="26" s="1"/>
  <c r="B265" i="24"/>
  <c r="D265" i="24" s="1"/>
  <c r="C268" i="26" s="1"/>
  <c r="C268" i="25"/>
  <c r="H268" i="25" s="1"/>
  <c r="B266" i="24"/>
  <c r="D266" i="24" s="1"/>
  <c r="C269" i="26" s="1"/>
  <c r="C269" i="25"/>
  <c r="H269" i="25" s="1"/>
  <c r="B267" i="24"/>
  <c r="D267" i="24" s="1"/>
  <c r="C270" i="26" s="1"/>
  <c r="C270" i="25"/>
  <c r="H270" i="25" s="1"/>
  <c r="B268" i="24"/>
  <c r="D268" i="24" s="1"/>
  <c r="C271" i="26" s="1"/>
  <c r="C271" i="25"/>
  <c r="H271" i="25" s="1"/>
  <c r="B269" i="24"/>
  <c r="D269" i="24" s="1"/>
  <c r="C272" i="26" s="1"/>
  <c r="C272" i="25"/>
  <c r="H272" i="25" s="1"/>
  <c r="B270" i="24"/>
  <c r="D270" i="24" s="1"/>
  <c r="C273" i="26" s="1"/>
  <c r="C273" i="25"/>
  <c r="H273" i="25" s="1"/>
  <c r="B271" i="24"/>
  <c r="D271" i="24" s="1"/>
  <c r="C274" i="26" s="1"/>
  <c r="C274" i="25"/>
  <c r="H274" i="25" s="1"/>
  <c r="B272" i="24"/>
  <c r="C275" i="25"/>
  <c r="H275" i="25" s="1"/>
  <c r="D272" i="24"/>
  <c r="C275" i="26" s="1"/>
  <c r="B273" i="24"/>
  <c r="D273" i="24" s="1"/>
  <c r="C276" i="26" s="1"/>
  <c r="C276" i="25"/>
  <c r="H276" i="25" s="1"/>
  <c r="B274" i="24"/>
  <c r="D274" i="24" s="1"/>
  <c r="C277" i="26" s="1"/>
  <c r="C277" i="25"/>
  <c r="B275" i="24"/>
  <c r="D275" i="24" s="1"/>
  <c r="C278" i="26" s="1"/>
  <c r="C278" i="25"/>
  <c r="H278" i="25" s="1"/>
  <c r="B276" i="24"/>
  <c r="D276" i="24" s="1"/>
  <c r="C279" i="26" s="1"/>
  <c r="C279" i="25"/>
  <c r="B277" i="24"/>
  <c r="C280" i="25"/>
  <c r="H280" i="25" s="1"/>
  <c r="D277" i="24"/>
  <c r="C280" i="26" s="1"/>
  <c r="B278" i="24"/>
  <c r="D278" i="24" s="1"/>
  <c r="C281" i="26" s="1"/>
  <c r="C281" i="25"/>
  <c r="H281" i="25" s="1"/>
  <c r="B279" i="24"/>
  <c r="D279" i="24" s="1"/>
  <c r="C282" i="26" s="1"/>
  <c r="C282" i="25"/>
  <c r="H282" i="25" s="1"/>
  <c r="B280" i="24"/>
  <c r="D280" i="24" s="1"/>
  <c r="C283" i="26" s="1"/>
  <c r="C283" i="25"/>
  <c r="H283" i="25" s="1"/>
  <c r="B281" i="24"/>
  <c r="D281" i="24" s="1"/>
  <c r="C284" i="26" s="1"/>
  <c r="C284" i="25"/>
  <c r="H284" i="25" s="1"/>
  <c r="B282" i="24"/>
  <c r="D282" i="24" s="1"/>
  <c r="C285" i="26" s="1"/>
  <c r="C285" i="25"/>
  <c r="H285" i="25" s="1"/>
  <c r="B283" i="24"/>
  <c r="D283" i="24" s="1"/>
  <c r="C286" i="26" s="1"/>
  <c r="C286" i="25"/>
  <c r="H286" i="25" s="1"/>
  <c r="B284" i="24"/>
  <c r="D284" i="24" s="1"/>
  <c r="C287" i="26" s="1"/>
  <c r="C287" i="25"/>
  <c r="H287" i="25" s="1"/>
  <c r="B285" i="24"/>
  <c r="D285" i="24" s="1"/>
  <c r="C288" i="26" s="1"/>
  <c r="C288" i="25"/>
  <c r="H288" i="25" s="1"/>
  <c r="B286" i="24"/>
  <c r="D286" i="24" s="1"/>
  <c r="C289" i="26" s="1"/>
  <c r="C289" i="25"/>
  <c r="H289" i="25" s="1"/>
  <c r="B287" i="24"/>
  <c r="D287" i="24" s="1"/>
  <c r="C290" i="26" s="1"/>
  <c r="C290" i="25"/>
  <c r="H290" i="25" s="1"/>
  <c r="B288" i="24"/>
  <c r="C291" i="25"/>
  <c r="H291" i="25" s="1"/>
  <c r="D288" i="24"/>
  <c r="C291" i="26" s="1"/>
  <c r="B289" i="24"/>
  <c r="D289" i="24" s="1"/>
  <c r="C292" i="26" s="1"/>
  <c r="C292" i="25"/>
  <c r="H292" i="25" s="1"/>
  <c r="B290" i="24"/>
  <c r="D290" i="24" s="1"/>
  <c r="C293" i="26" s="1"/>
  <c r="C293" i="25"/>
  <c r="B291" i="24"/>
  <c r="D291" i="24" s="1"/>
  <c r="C294" i="26" s="1"/>
  <c r="C294" i="25"/>
  <c r="H294" i="25" s="1"/>
  <c r="B292" i="24"/>
  <c r="C295" i="25"/>
  <c r="D292" i="24"/>
  <c r="C295" i="26" s="1"/>
  <c r="B293" i="24"/>
  <c r="D293" i="24" s="1"/>
  <c r="C296" i="26" s="1"/>
  <c r="C296" i="25"/>
  <c r="H296" i="25" s="1"/>
  <c r="B294" i="24"/>
  <c r="D294" i="24" s="1"/>
  <c r="C297" i="26" s="1"/>
  <c r="C297" i="25"/>
  <c r="H297" i="25" s="1"/>
  <c r="B295" i="24"/>
  <c r="D295" i="24" s="1"/>
  <c r="C298" i="26" s="1"/>
  <c r="C298" i="25"/>
  <c r="H298" i="25" s="1"/>
  <c r="B296" i="24"/>
  <c r="D296" i="24" s="1"/>
  <c r="C299" i="26" s="1"/>
  <c r="C299" i="25"/>
  <c r="H299" i="25" s="1"/>
  <c r="B297" i="24"/>
  <c r="C300" i="25"/>
  <c r="H300" i="25" s="1"/>
  <c r="D297" i="24"/>
  <c r="C300" i="26" s="1"/>
  <c r="B298" i="24"/>
  <c r="D298" i="24" s="1"/>
  <c r="C301" i="26" s="1"/>
  <c r="C301" i="25"/>
  <c r="B299" i="24"/>
  <c r="D299" i="24" s="1"/>
  <c r="C302" i="26" s="1"/>
  <c r="C302" i="25"/>
  <c r="H302" i="25" s="1"/>
  <c r="B300" i="24"/>
  <c r="D300" i="24" s="1"/>
  <c r="C303" i="26" s="1"/>
  <c r="C303" i="25"/>
  <c r="B301" i="24"/>
  <c r="D301" i="24" s="1"/>
  <c r="C304" i="26" s="1"/>
  <c r="C304" i="25"/>
  <c r="H304" i="25" s="1"/>
  <c r="B302" i="24"/>
  <c r="D302" i="24" s="1"/>
  <c r="C305" i="26" s="1"/>
  <c r="C305" i="25"/>
  <c r="B303" i="24"/>
  <c r="D303" i="24" s="1"/>
  <c r="C306" i="26" s="1"/>
  <c r="C306" i="25"/>
  <c r="H306" i="25" s="1"/>
  <c r="B304" i="24"/>
  <c r="D304" i="24" s="1"/>
  <c r="C307" i="26" s="1"/>
  <c r="C307" i="25"/>
  <c r="B305" i="24"/>
  <c r="D305" i="24" s="1"/>
  <c r="C308" i="26" s="1"/>
  <c r="C308" i="25"/>
  <c r="H308" i="25" s="1"/>
  <c r="B306" i="24"/>
  <c r="D306" i="24" s="1"/>
  <c r="C309" i="26" s="1"/>
  <c r="C309" i="25"/>
  <c r="B307" i="24"/>
  <c r="D307" i="24" s="1"/>
  <c r="C310" i="26" s="1"/>
  <c r="C310" i="25"/>
  <c r="H310" i="25" s="1"/>
  <c r="B308" i="24"/>
  <c r="C311" i="25"/>
  <c r="D308" i="24"/>
  <c r="C311" i="26" s="1"/>
  <c r="B309" i="24"/>
  <c r="D309" i="24" s="1"/>
  <c r="C312" i="26" s="1"/>
  <c r="C312" i="25"/>
  <c r="H312" i="25" s="1"/>
  <c r="B310" i="24"/>
  <c r="D310" i="24" s="1"/>
  <c r="C313" i="26" s="1"/>
  <c r="C313" i="25"/>
  <c r="H313" i="25" s="1"/>
  <c r="B311" i="24"/>
  <c r="D311" i="24" s="1"/>
  <c r="C314" i="26" s="1"/>
  <c r="C314" i="25"/>
  <c r="H314" i="25" s="1"/>
  <c r="B312" i="24"/>
  <c r="D312" i="24" s="1"/>
  <c r="C315" i="26" s="1"/>
  <c r="C315" i="25"/>
  <c r="H315" i="25" s="1"/>
  <c r="B313" i="24"/>
  <c r="C316" i="25"/>
  <c r="H316" i="25" s="1"/>
  <c r="D313" i="24"/>
  <c r="C316" i="26" s="1"/>
  <c r="B314" i="24"/>
  <c r="D314" i="24" s="1"/>
  <c r="C317" i="26" s="1"/>
  <c r="C317" i="25"/>
  <c r="B315" i="24"/>
  <c r="D315" i="24" s="1"/>
  <c r="C318" i="26" s="1"/>
  <c r="C318" i="25"/>
  <c r="H318" i="25" s="1"/>
  <c r="B316" i="24"/>
  <c r="D316" i="24" s="1"/>
  <c r="C319" i="26" s="1"/>
  <c r="C319" i="25"/>
  <c r="B317" i="24"/>
  <c r="D317" i="24" s="1"/>
  <c r="C320" i="26" s="1"/>
  <c r="C320" i="25"/>
  <c r="H320" i="25" s="1"/>
  <c r="B318" i="24"/>
  <c r="D318" i="24" s="1"/>
  <c r="C321" i="26" s="1"/>
  <c r="C321" i="25"/>
  <c r="B319" i="24"/>
  <c r="D319" i="24" s="1"/>
  <c r="C322" i="26" s="1"/>
  <c r="C322" i="25"/>
  <c r="H322" i="25" s="1"/>
  <c r="B320" i="24"/>
  <c r="D320" i="24" s="1"/>
  <c r="C323" i="26" s="1"/>
  <c r="C323" i="25"/>
  <c r="B321" i="24"/>
  <c r="D321" i="24" s="1"/>
  <c r="C324" i="26" s="1"/>
  <c r="C324" i="25"/>
  <c r="H324" i="25" s="1"/>
  <c r="B322" i="24"/>
  <c r="D322" i="24" s="1"/>
  <c r="C325" i="26" s="1"/>
  <c r="C325" i="25"/>
  <c r="B323" i="24"/>
  <c r="D323" i="24" s="1"/>
  <c r="C326" i="26" s="1"/>
  <c r="C326" i="25"/>
  <c r="H326" i="25" s="1"/>
  <c r="B324" i="24"/>
  <c r="C327" i="25"/>
  <c r="D324" i="24"/>
  <c r="C327" i="26" s="1"/>
  <c r="B325" i="24"/>
  <c r="D325" i="24" s="1"/>
  <c r="C328" i="26" s="1"/>
  <c r="C328" i="25"/>
  <c r="H328" i="25" s="1"/>
  <c r="B326" i="24"/>
  <c r="D326" i="24" s="1"/>
  <c r="C329" i="26" s="1"/>
  <c r="C329" i="25"/>
  <c r="H329" i="25" s="1"/>
  <c r="B327" i="24"/>
  <c r="C330" i="25"/>
  <c r="H330" i="25" s="1"/>
  <c r="D327" i="24"/>
  <c r="C330" i="26" s="1"/>
  <c r="B328" i="24"/>
  <c r="D328" i="24" s="1"/>
  <c r="C331" i="26" s="1"/>
  <c r="C331" i="25"/>
  <c r="B329" i="24"/>
  <c r="D329" i="24" s="1"/>
  <c r="C332" i="26" s="1"/>
  <c r="C332" i="25"/>
  <c r="H332" i="25" s="1"/>
  <c r="B330" i="24"/>
  <c r="D330" i="24" s="1"/>
  <c r="C333" i="26" s="1"/>
  <c r="C333" i="25"/>
  <c r="B331" i="24"/>
  <c r="D331" i="24" s="1"/>
  <c r="C334" i="26" s="1"/>
  <c r="C334" i="25"/>
  <c r="H334" i="25" s="1"/>
  <c r="B332" i="24"/>
  <c r="D332" i="24" s="1"/>
  <c r="C335" i="26" s="1"/>
  <c r="C335" i="25"/>
  <c r="B333" i="24"/>
  <c r="D333" i="24" s="1"/>
  <c r="C336" i="26" s="1"/>
  <c r="C336" i="25"/>
  <c r="H336" i="25" s="1"/>
  <c r="B334" i="24"/>
  <c r="D334" i="24" s="1"/>
  <c r="C337" i="26" s="1"/>
  <c r="C337" i="25"/>
  <c r="B335" i="24"/>
  <c r="D335" i="24" s="1"/>
  <c r="C338" i="26" s="1"/>
  <c r="C338" i="25"/>
  <c r="H338" i="25" s="1"/>
  <c r="B336" i="24"/>
  <c r="D336" i="24" s="1"/>
  <c r="C339" i="26" s="1"/>
  <c r="C339" i="25"/>
  <c r="B337" i="24"/>
  <c r="D337" i="24" s="1"/>
  <c r="C340" i="26" s="1"/>
  <c r="C340" i="25"/>
  <c r="H340" i="25" s="1"/>
  <c r="B338" i="24"/>
  <c r="D338" i="24" s="1"/>
  <c r="C341" i="26" s="1"/>
  <c r="C341" i="25"/>
  <c r="B339" i="24"/>
  <c r="D339" i="24" s="1"/>
  <c r="C342" i="26" s="1"/>
  <c r="C342" i="25"/>
  <c r="H342" i="25" s="1"/>
  <c r="B340" i="24"/>
  <c r="D340" i="24" s="1"/>
  <c r="C343" i="26" s="1"/>
  <c r="C343" i="25"/>
  <c r="B341" i="24"/>
  <c r="D341" i="24" s="1"/>
  <c r="C344" i="26" s="1"/>
  <c r="C344" i="25"/>
  <c r="H344" i="25" s="1"/>
  <c r="B342" i="24"/>
  <c r="D342" i="24" s="1"/>
  <c r="C345" i="26" s="1"/>
  <c r="C345" i="25"/>
  <c r="B343" i="24"/>
  <c r="C346" i="25"/>
  <c r="H346" i="25" s="1"/>
  <c r="D343" i="24"/>
  <c r="C346" i="26" s="1"/>
  <c r="B344" i="24"/>
  <c r="D344" i="24" s="1"/>
  <c r="C347" i="26" s="1"/>
  <c r="C347" i="25"/>
  <c r="H347" i="25" s="1"/>
  <c r="B345" i="24"/>
  <c r="D345" i="24" s="1"/>
  <c r="C348" i="26" s="1"/>
  <c r="C348" i="25"/>
  <c r="H348" i="25" s="1"/>
  <c r="B346" i="24"/>
  <c r="D346" i="24" s="1"/>
  <c r="C349" i="26" s="1"/>
  <c r="C349" i="25"/>
  <c r="H349" i="25" s="1"/>
  <c r="B347" i="24"/>
  <c r="D347" i="24" s="1"/>
  <c r="C350" i="26" s="1"/>
  <c r="C350" i="25"/>
  <c r="H350" i="25" s="1"/>
  <c r="B348" i="24"/>
  <c r="D348" i="24" s="1"/>
  <c r="C351" i="26" s="1"/>
  <c r="C351" i="25"/>
  <c r="H351" i="25" s="1"/>
  <c r="B349" i="24"/>
  <c r="D349" i="24" s="1"/>
  <c r="C352" i="26" s="1"/>
  <c r="C352" i="25"/>
  <c r="H352" i="25" s="1"/>
  <c r="B350" i="24"/>
  <c r="D350" i="24" s="1"/>
  <c r="C353" i="26" s="1"/>
  <c r="C353" i="25"/>
  <c r="H353" i="25" s="1"/>
  <c r="B351" i="24"/>
  <c r="D351" i="24" s="1"/>
  <c r="C354" i="26" s="1"/>
  <c r="C354" i="25"/>
  <c r="H354" i="25" s="1"/>
  <c r="B352" i="24"/>
  <c r="D352" i="24" s="1"/>
  <c r="C355" i="26" s="1"/>
  <c r="C355" i="25"/>
  <c r="H355" i="25" s="1"/>
  <c r="B353" i="24"/>
  <c r="D353" i="24" s="1"/>
  <c r="C356" i="26" s="1"/>
  <c r="C356" i="25"/>
  <c r="H356" i="25" s="1"/>
  <c r="B354" i="24"/>
  <c r="D354" i="24" s="1"/>
  <c r="C357" i="26" s="1"/>
  <c r="C357" i="25"/>
  <c r="H357" i="25" s="1"/>
  <c r="B355" i="24"/>
  <c r="D355" i="24" s="1"/>
  <c r="C358" i="26" s="1"/>
  <c r="C358" i="25"/>
  <c r="H358" i="25" s="1"/>
  <c r="B356" i="24"/>
  <c r="D356" i="24" s="1"/>
  <c r="C359" i="26" s="1"/>
  <c r="C359" i="25"/>
  <c r="H359" i="25" s="1"/>
  <c r="B357" i="24"/>
  <c r="D357" i="24" s="1"/>
  <c r="C360" i="26" s="1"/>
  <c r="C360" i="25"/>
  <c r="H360" i="25" s="1"/>
  <c r="B358" i="24"/>
  <c r="D358" i="24" s="1"/>
  <c r="C361" i="26" s="1"/>
  <c r="C361" i="25"/>
  <c r="H361" i="25" s="1"/>
  <c r="B359" i="24"/>
  <c r="C362" i="25"/>
  <c r="H362" i="25" s="1"/>
  <c r="D359" i="24"/>
  <c r="C362" i="26" s="1"/>
  <c r="B360" i="24"/>
  <c r="D360" i="24" s="1"/>
  <c r="C363" i="26" s="1"/>
  <c r="C363" i="25"/>
  <c r="B361" i="24"/>
  <c r="D361" i="24" s="1"/>
  <c r="C364" i="26" s="1"/>
  <c r="C364" i="25"/>
  <c r="H364" i="25" s="1"/>
  <c r="B362" i="24"/>
  <c r="D362" i="24" s="1"/>
  <c r="C365" i="26" s="1"/>
  <c r="C365" i="25"/>
  <c r="B363" i="24"/>
  <c r="D363" i="24" s="1"/>
  <c r="C366" i="26" s="1"/>
  <c r="C366" i="25"/>
  <c r="H366" i="25" s="1"/>
  <c r="B364" i="24"/>
  <c r="D364" i="24" s="1"/>
  <c r="C367" i="26" s="1"/>
  <c r="C367" i="25"/>
  <c r="B5" i="24"/>
  <c r="C365" i="24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D37" i="26"/>
  <c r="E37" i="26" s="1"/>
  <c r="D36" i="26"/>
  <c r="E36" i="26" s="1"/>
  <c r="D35" i="26"/>
  <c r="E35" i="26" s="1"/>
  <c r="D34" i="26"/>
  <c r="E34" i="26" s="1"/>
  <c r="D33" i="26"/>
  <c r="E33" i="26" s="1"/>
  <c r="D32" i="26"/>
  <c r="E32" i="26" s="1"/>
  <c r="D31" i="26"/>
  <c r="E31" i="26" s="1"/>
  <c r="D30" i="26"/>
  <c r="E30" i="26" s="1"/>
  <c r="D29" i="26"/>
  <c r="E29" i="26" s="1"/>
  <c r="D28" i="26"/>
  <c r="E28" i="26" s="1"/>
  <c r="D27" i="26"/>
  <c r="E27" i="26" s="1"/>
  <c r="D26" i="26"/>
  <c r="E26" i="26" s="1"/>
  <c r="D25" i="26"/>
  <c r="E25" i="26" s="1"/>
  <c r="D24" i="26"/>
  <c r="E24" i="26" s="1"/>
  <c r="D23" i="26"/>
  <c r="E23" i="26" s="1"/>
  <c r="D22" i="26"/>
  <c r="E22" i="26" s="1"/>
  <c r="D21" i="26"/>
  <c r="E21" i="26" s="1"/>
  <c r="D20" i="26"/>
  <c r="E20" i="26" s="1"/>
  <c r="D19" i="26"/>
  <c r="E19" i="26" s="1"/>
  <c r="D17" i="26"/>
  <c r="E17" i="26" s="1"/>
  <c r="D15" i="26"/>
  <c r="E15" i="26" s="1"/>
  <c r="D13" i="26"/>
  <c r="E13" i="26" s="1"/>
  <c r="D11" i="26"/>
  <c r="E11" i="26" s="1"/>
  <c r="D9" i="26"/>
  <c r="E9" i="26" s="1"/>
  <c r="D7" i="26"/>
  <c r="E7" i="26" s="1"/>
  <c r="C37" i="25"/>
  <c r="C36" i="25"/>
  <c r="C35" i="25"/>
  <c r="C34" i="25"/>
  <c r="C33" i="25"/>
  <c r="C32" i="25"/>
  <c r="C31" i="25"/>
  <c r="C30" i="25"/>
  <c r="C29" i="25"/>
  <c r="C28" i="25"/>
  <c r="C27" i="25"/>
  <c r="C26" i="25"/>
  <c r="C25" i="25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C10" i="25"/>
  <c r="C9" i="25"/>
  <c r="C8" i="25"/>
  <c r="D4" i="24"/>
  <c r="C7" i="26" s="1"/>
  <c r="B5" i="1"/>
  <c r="D5" i="1" s="1"/>
  <c r="D207" i="26" l="1"/>
  <c r="E207" i="26" s="1"/>
  <c r="F207" i="26" s="1"/>
  <c r="F207" i="25"/>
  <c r="D205" i="26"/>
  <c r="E205" i="26" s="1"/>
  <c r="F205" i="26" s="1"/>
  <c r="F205" i="25"/>
  <c r="D203" i="26"/>
  <c r="E203" i="26" s="1"/>
  <c r="F203" i="26" s="1"/>
  <c r="F203" i="25"/>
  <c r="H203" i="25" s="1"/>
  <c r="D201" i="26"/>
  <c r="E201" i="26" s="1"/>
  <c r="F201" i="26" s="1"/>
  <c r="F201" i="25"/>
  <c r="H201" i="25" s="1"/>
  <c r="D199" i="26"/>
  <c r="E199" i="26" s="1"/>
  <c r="F199" i="26" s="1"/>
  <c r="F199" i="25"/>
  <c r="D197" i="26"/>
  <c r="E197" i="26" s="1"/>
  <c r="F197" i="26" s="1"/>
  <c r="F197" i="25"/>
  <c r="D195" i="26"/>
  <c r="E195" i="26" s="1"/>
  <c r="F195" i="26" s="1"/>
  <c r="F195" i="25"/>
  <c r="H195" i="25" s="1"/>
  <c r="D193" i="26"/>
  <c r="E193" i="26" s="1"/>
  <c r="F193" i="26" s="1"/>
  <c r="F193" i="25"/>
  <c r="H193" i="25" s="1"/>
  <c r="D191" i="26"/>
  <c r="E191" i="26" s="1"/>
  <c r="F191" i="26" s="1"/>
  <c r="F191" i="25"/>
  <c r="H191" i="25" s="1"/>
  <c r="D189" i="26"/>
  <c r="E189" i="26" s="1"/>
  <c r="F189" i="26" s="1"/>
  <c r="F189" i="25"/>
  <c r="H189" i="25" s="1"/>
  <c r="D187" i="26"/>
  <c r="E187" i="26" s="1"/>
  <c r="F187" i="26" s="1"/>
  <c r="F187" i="25"/>
  <c r="H187" i="25" s="1"/>
  <c r="D185" i="26"/>
  <c r="E185" i="26" s="1"/>
  <c r="F185" i="26" s="1"/>
  <c r="F185" i="25"/>
  <c r="H185" i="25" s="1"/>
  <c r="D183" i="26"/>
  <c r="E183" i="26" s="1"/>
  <c r="F183" i="26" s="1"/>
  <c r="F183" i="25"/>
  <c r="H183" i="25" s="1"/>
  <c r="D181" i="26"/>
  <c r="E181" i="26" s="1"/>
  <c r="F181" i="26" s="1"/>
  <c r="F181" i="25"/>
  <c r="H181" i="25" s="1"/>
  <c r="D179" i="26"/>
  <c r="E179" i="26" s="1"/>
  <c r="F179" i="26" s="1"/>
  <c r="F179" i="25"/>
  <c r="H179" i="25" s="1"/>
  <c r="D177" i="26"/>
  <c r="E177" i="26" s="1"/>
  <c r="F177" i="26" s="1"/>
  <c r="F177" i="25"/>
  <c r="H177" i="25" s="1"/>
  <c r="D175" i="26"/>
  <c r="E175" i="26" s="1"/>
  <c r="F175" i="26" s="1"/>
  <c r="F175" i="25"/>
  <c r="H175" i="25" s="1"/>
  <c r="D173" i="26"/>
  <c r="E173" i="26" s="1"/>
  <c r="F173" i="26" s="1"/>
  <c r="F173" i="25"/>
  <c r="H173" i="25" s="1"/>
  <c r="D171" i="26"/>
  <c r="E171" i="26" s="1"/>
  <c r="F171" i="26" s="1"/>
  <c r="F171" i="25"/>
  <c r="H171" i="25" s="1"/>
  <c r="D169" i="26"/>
  <c r="E169" i="26" s="1"/>
  <c r="F169" i="26" s="1"/>
  <c r="F169" i="25"/>
  <c r="H169" i="25" s="1"/>
  <c r="D167" i="26"/>
  <c r="E167" i="26" s="1"/>
  <c r="F167" i="26" s="1"/>
  <c r="F167" i="25"/>
  <c r="H167" i="25" s="1"/>
  <c r="D165" i="26"/>
  <c r="E165" i="26" s="1"/>
  <c r="F165" i="26" s="1"/>
  <c r="F165" i="25"/>
  <c r="H165" i="25" s="1"/>
  <c r="D163" i="26"/>
  <c r="E163" i="26" s="1"/>
  <c r="F163" i="26" s="1"/>
  <c r="F163" i="25"/>
  <c r="H163" i="25" s="1"/>
  <c r="D161" i="26"/>
  <c r="E161" i="26" s="1"/>
  <c r="F161" i="26" s="1"/>
  <c r="F161" i="25"/>
  <c r="H161" i="25" s="1"/>
  <c r="D159" i="26"/>
  <c r="E159" i="26" s="1"/>
  <c r="F159" i="26" s="1"/>
  <c r="F159" i="25"/>
  <c r="H159" i="25" s="1"/>
  <c r="D157" i="26"/>
  <c r="E157" i="26" s="1"/>
  <c r="F157" i="26" s="1"/>
  <c r="F157" i="25"/>
  <c r="H157" i="25" s="1"/>
  <c r="D155" i="26"/>
  <c r="E155" i="26" s="1"/>
  <c r="F155" i="26" s="1"/>
  <c r="F155" i="25"/>
  <c r="H155" i="25" s="1"/>
  <c r="D153" i="26"/>
  <c r="E153" i="26" s="1"/>
  <c r="F153" i="26" s="1"/>
  <c r="F153" i="25"/>
  <c r="H153" i="25" s="1"/>
  <c r="D151" i="26"/>
  <c r="E151" i="26" s="1"/>
  <c r="F151" i="26" s="1"/>
  <c r="F151" i="25"/>
  <c r="H151" i="25" s="1"/>
  <c r="D149" i="26"/>
  <c r="E149" i="26" s="1"/>
  <c r="F149" i="26" s="1"/>
  <c r="F149" i="25"/>
  <c r="H149" i="25" s="1"/>
  <c r="D147" i="26"/>
  <c r="E147" i="26" s="1"/>
  <c r="F147" i="26" s="1"/>
  <c r="F147" i="25"/>
  <c r="D145" i="26"/>
  <c r="E145" i="26" s="1"/>
  <c r="F145" i="26" s="1"/>
  <c r="F145" i="25"/>
  <c r="D143" i="26"/>
  <c r="E143" i="26" s="1"/>
  <c r="F143" i="26" s="1"/>
  <c r="F143" i="25"/>
  <c r="H143" i="25" s="1"/>
  <c r="D141" i="26"/>
  <c r="E141" i="26" s="1"/>
  <c r="F141" i="26" s="1"/>
  <c r="F141" i="25"/>
  <c r="H141" i="25" s="1"/>
  <c r="D139" i="26"/>
  <c r="E139" i="26" s="1"/>
  <c r="F139" i="26" s="1"/>
  <c r="F139" i="25"/>
  <c r="H139" i="25" s="1"/>
  <c r="D137" i="26"/>
  <c r="E137" i="26" s="1"/>
  <c r="F137" i="26" s="1"/>
  <c r="F137" i="25"/>
  <c r="H137" i="25" s="1"/>
  <c r="D135" i="26"/>
  <c r="E135" i="26" s="1"/>
  <c r="F135" i="26" s="1"/>
  <c r="F135" i="25"/>
  <c r="H135" i="25" s="1"/>
  <c r="D133" i="26"/>
  <c r="E133" i="26" s="1"/>
  <c r="F133" i="26" s="1"/>
  <c r="F133" i="25"/>
  <c r="H133" i="25" s="1"/>
  <c r="D131" i="26"/>
  <c r="E131" i="26" s="1"/>
  <c r="F131" i="26" s="1"/>
  <c r="F131" i="25"/>
  <c r="D129" i="26"/>
  <c r="E129" i="26" s="1"/>
  <c r="F129" i="26" s="1"/>
  <c r="F129" i="25"/>
  <c r="D127" i="26"/>
  <c r="E127" i="26" s="1"/>
  <c r="F127" i="26" s="1"/>
  <c r="F127" i="25"/>
  <c r="H127" i="25" s="1"/>
  <c r="D125" i="26"/>
  <c r="E125" i="26" s="1"/>
  <c r="F125" i="26" s="1"/>
  <c r="F125" i="25"/>
  <c r="H125" i="25" s="1"/>
  <c r="D123" i="26"/>
  <c r="E123" i="26" s="1"/>
  <c r="F123" i="26" s="1"/>
  <c r="F123" i="25"/>
  <c r="D121" i="26"/>
  <c r="E121" i="26" s="1"/>
  <c r="F121" i="26" s="1"/>
  <c r="F121" i="25"/>
  <c r="H121" i="25" s="1"/>
  <c r="D119" i="26"/>
  <c r="E119" i="26" s="1"/>
  <c r="F119" i="26" s="1"/>
  <c r="F119" i="25"/>
  <c r="H119" i="25" s="1"/>
  <c r="D117" i="26"/>
  <c r="E117" i="26" s="1"/>
  <c r="F117" i="26" s="1"/>
  <c r="F117" i="25"/>
  <c r="H117" i="25" s="1"/>
  <c r="D115" i="26"/>
  <c r="E115" i="26" s="1"/>
  <c r="F115" i="26" s="1"/>
  <c r="F115" i="25"/>
  <c r="H115" i="25" s="1"/>
  <c r="D113" i="26"/>
  <c r="E113" i="26" s="1"/>
  <c r="F113" i="26" s="1"/>
  <c r="F113" i="25"/>
  <c r="H113" i="25" s="1"/>
  <c r="D111" i="26"/>
  <c r="E111" i="26" s="1"/>
  <c r="F111" i="26" s="1"/>
  <c r="F111" i="25"/>
  <c r="H111" i="25" s="1"/>
  <c r="D109" i="26"/>
  <c r="E109" i="26" s="1"/>
  <c r="F109" i="26" s="1"/>
  <c r="F109" i="25"/>
  <c r="H109" i="25" s="1"/>
  <c r="D107" i="26"/>
  <c r="E107" i="26" s="1"/>
  <c r="F107" i="26" s="1"/>
  <c r="F107" i="25"/>
  <c r="H107" i="25" s="1"/>
  <c r="D105" i="26"/>
  <c r="E105" i="26" s="1"/>
  <c r="F105" i="26" s="1"/>
  <c r="F105" i="25"/>
  <c r="H105" i="25" s="1"/>
  <c r="D103" i="26"/>
  <c r="E103" i="26" s="1"/>
  <c r="F103" i="26" s="1"/>
  <c r="F103" i="25"/>
  <c r="D101" i="26"/>
  <c r="E101" i="26" s="1"/>
  <c r="F101" i="26" s="1"/>
  <c r="F101" i="25"/>
  <c r="D99" i="26"/>
  <c r="E99" i="26" s="1"/>
  <c r="F99" i="26" s="1"/>
  <c r="F99" i="25"/>
  <c r="H99" i="25" s="1"/>
  <c r="D97" i="26"/>
  <c r="E97" i="26" s="1"/>
  <c r="F97" i="26" s="1"/>
  <c r="F97" i="25"/>
  <c r="H97" i="25" s="1"/>
  <c r="D95" i="26"/>
  <c r="E95" i="26" s="1"/>
  <c r="F95" i="26" s="1"/>
  <c r="F95" i="25"/>
  <c r="D93" i="26"/>
  <c r="E93" i="26" s="1"/>
  <c r="F93" i="26" s="1"/>
  <c r="F93" i="25"/>
  <c r="D91" i="26"/>
  <c r="E91" i="26" s="1"/>
  <c r="F91" i="26" s="1"/>
  <c r="F91" i="25"/>
  <c r="H91" i="25" s="1"/>
  <c r="D89" i="26"/>
  <c r="E89" i="26" s="1"/>
  <c r="F89" i="26" s="1"/>
  <c r="F89" i="25"/>
  <c r="H89" i="25" s="1"/>
  <c r="D87" i="26"/>
  <c r="E87" i="26" s="1"/>
  <c r="F87" i="26" s="1"/>
  <c r="F87" i="25"/>
  <c r="D85" i="26"/>
  <c r="E85" i="26" s="1"/>
  <c r="F85" i="26" s="1"/>
  <c r="F85" i="25"/>
  <c r="D83" i="26"/>
  <c r="E83" i="26" s="1"/>
  <c r="F83" i="26" s="1"/>
  <c r="F83" i="25"/>
  <c r="H83" i="25" s="1"/>
  <c r="D81" i="26"/>
  <c r="E81" i="26" s="1"/>
  <c r="F81" i="26" s="1"/>
  <c r="F81" i="25"/>
  <c r="D79" i="26"/>
  <c r="E79" i="26" s="1"/>
  <c r="F79" i="26" s="1"/>
  <c r="F79" i="25"/>
  <c r="H79" i="25" s="1"/>
  <c r="D77" i="26"/>
  <c r="E77" i="26" s="1"/>
  <c r="F77" i="26" s="1"/>
  <c r="F77" i="25"/>
  <c r="H77" i="25" s="1"/>
  <c r="D75" i="26"/>
  <c r="E75" i="26" s="1"/>
  <c r="F75" i="26" s="1"/>
  <c r="F75" i="25"/>
  <c r="D73" i="26"/>
  <c r="E73" i="26" s="1"/>
  <c r="F73" i="26" s="1"/>
  <c r="F73" i="25"/>
  <c r="D71" i="26"/>
  <c r="E71" i="26" s="1"/>
  <c r="F71" i="26" s="1"/>
  <c r="F71" i="25"/>
  <c r="H71" i="25" s="1"/>
  <c r="D69" i="26"/>
  <c r="E69" i="26" s="1"/>
  <c r="F69" i="26" s="1"/>
  <c r="F69" i="25"/>
  <c r="H69" i="25" s="1"/>
  <c r="D67" i="26"/>
  <c r="E67" i="26" s="1"/>
  <c r="F67" i="26" s="1"/>
  <c r="F67" i="25"/>
  <c r="H67" i="25" s="1"/>
  <c r="D65" i="26"/>
  <c r="E65" i="26" s="1"/>
  <c r="F65" i="26" s="1"/>
  <c r="F65" i="25"/>
  <c r="H65" i="25" s="1"/>
  <c r="D63" i="26"/>
  <c r="E63" i="26" s="1"/>
  <c r="F63" i="26" s="1"/>
  <c r="F63" i="25"/>
  <c r="D61" i="26"/>
  <c r="E61" i="26" s="1"/>
  <c r="F61" i="26" s="1"/>
  <c r="F61" i="25"/>
  <c r="D59" i="26"/>
  <c r="E59" i="26" s="1"/>
  <c r="F59" i="26" s="1"/>
  <c r="F59" i="25"/>
  <c r="H59" i="25" s="1"/>
  <c r="D57" i="26"/>
  <c r="E57" i="26" s="1"/>
  <c r="F57" i="26" s="1"/>
  <c r="F57" i="25"/>
  <c r="H57" i="25" s="1"/>
  <c r="D55" i="26"/>
  <c r="E55" i="26" s="1"/>
  <c r="F55" i="26" s="1"/>
  <c r="F55" i="25"/>
  <c r="D53" i="26"/>
  <c r="E53" i="26" s="1"/>
  <c r="F53" i="26" s="1"/>
  <c r="F53" i="25"/>
  <c r="D51" i="26"/>
  <c r="E51" i="26" s="1"/>
  <c r="F51" i="26" s="1"/>
  <c r="F51" i="25"/>
  <c r="H51" i="25" s="1"/>
  <c r="D49" i="26"/>
  <c r="E49" i="26" s="1"/>
  <c r="F49" i="26" s="1"/>
  <c r="F49" i="25"/>
  <c r="H49" i="25" s="1"/>
  <c r="D47" i="26"/>
  <c r="E47" i="26" s="1"/>
  <c r="F47" i="26" s="1"/>
  <c r="F47" i="25"/>
  <c r="H47" i="25" s="1"/>
  <c r="D45" i="26"/>
  <c r="E45" i="26" s="1"/>
  <c r="F45" i="26" s="1"/>
  <c r="F45" i="25"/>
  <c r="H45" i="25" s="1"/>
  <c r="D43" i="26"/>
  <c r="E43" i="26" s="1"/>
  <c r="F43" i="26" s="1"/>
  <c r="F43" i="25"/>
  <c r="H43" i="25" s="1"/>
  <c r="D41" i="26"/>
  <c r="E41" i="26" s="1"/>
  <c r="F41" i="26" s="1"/>
  <c r="F41" i="25"/>
  <c r="H41" i="25" s="1"/>
  <c r="D39" i="26"/>
  <c r="E39" i="26" s="1"/>
  <c r="F39" i="26" s="1"/>
  <c r="F39" i="25"/>
  <c r="H39" i="25" s="1"/>
  <c r="C9" i="26"/>
  <c r="G9" i="26" s="1"/>
  <c r="G10" i="26"/>
  <c r="G12" i="26"/>
  <c r="G14" i="26"/>
  <c r="G16" i="26"/>
  <c r="G18" i="26"/>
  <c r="H367" i="25"/>
  <c r="H365" i="25"/>
  <c r="H363" i="25"/>
  <c r="H345" i="25"/>
  <c r="H343" i="25"/>
  <c r="H341" i="25"/>
  <c r="H339" i="25"/>
  <c r="H337" i="25"/>
  <c r="H335" i="25"/>
  <c r="H333" i="25"/>
  <c r="H331" i="25"/>
  <c r="H327" i="25"/>
  <c r="H325" i="25"/>
  <c r="H323" i="25"/>
  <c r="H321" i="25"/>
  <c r="H319" i="25"/>
  <c r="H317" i="25"/>
  <c r="H311" i="25"/>
  <c r="H309" i="25"/>
  <c r="H307" i="25"/>
  <c r="H305" i="25"/>
  <c r="H303" i="25"/>
  <c r="H301" i="25"/>
  <c r="H295" i="25"/>
  <c r="H293" i="25"/>
  <c r="H279" i="25"/>
  <c r="H277" i="25"/>
  <c r="H267" i="25"/>
  <c r="H265" i="25"/>
  <c r="H263" i="25"/>
  <c r="H261" i="25"/>
  <c r="H259" i="25"/>
  <c r="H255" i="25"/>
  <c r="H253" i="25"/>
  <c r="H251" i="25"/>
  <c r="H249" i="25"/>
  <c r="H233" i="25"/>
  <c r="H215" i="25"/>
  <c r="H213" i="25"/>
  <c r="H211" i="25"/>
  <c r="H209" i="25"/>
  <c r="H207" i="25"/>
  <c r="H206" i="25"/>
  <c r="H205" i="25"/>
  <c r="H199" i="25"/>
  <c r="H198" i="25"/>
  <c r="H197" i="25"/>
  <c r="H194" i="25"/>
  <c r="H178" i="25"/>
  <c r="H162" i="25"/>
  <c r="H150" i="25"/>
  <c r="H147" i="25"/>
  <c r="H146" i="25"/>
  <c r="H145" i="25"/>
  <c r="H134" i="25"/>
  <c r="H131" i="25"/>
  <c r="H130" i="25"/>
  <c r="H129" i="25"/>
  <c r="H126" i="25"/>
  <c r="H123" i="25"/>
  <c r="H106" i="25"/>
  <c r="H103" i="25"/>
  <c r="H102" i="25"/>
  <c r="H101" i="25"/>
  <c r="H98" i="25"/>
  <c r="H95" i="25"/>
  <c r="H94" i="25"/>
  <c r="H93" i="25"/>
  <c r="H90" i="25"/>
  <c r="H87" i="25"/>
  <c r="H86" i="25"/>
  <c r="H85" i="25"/>
  <c r="H82" i="25"/>
  <c r="H81" i="25"/>
  <c r="H78" i="25"/>
  <c r="H75" i="25"/>
  <c r="H74" i="25"/>
  <c r="H73" i="25"/>
  <c r="H70" i="25"/>
  <c r="H66" i="25"/>
  <c r="H63" i="25"/>
  <c r="H62" i="25"/>
  <c r="H61" i="25"/>
  <c r="H58" i="25"/>
  <c r="H55" i="25"/>
  <c r="H54" i="25"/>
  <c r="H53" i="25"/>
  <c r="G11" i="26"/>
  <c r="G13" i="26"/>
  <c r="G15" i="26"/>
  <c r="G17" i="26"/>
  <c r="G19" i="26"/>
  <c r="G21" i="26"/>
  <c r="G23" i="26"/>
  <c r="G25" i="26"/>
  <c r="G27" i="26"/>
  <c r="G29" i="26"/>
  <c r="G31" i="26"/>
  <c r="G33" i="26"/>
  <c r="G35" i="26"/>
  <c r="B365" i="24"/>
  <c r="B8" i="25"/>
  <c r="D5" i="24"/>
  <c r="D365" i="24" s="1"/>
  <c r="G367" i="26"/>
  <c r="H367" i="26" s="1"/>
  <c r="G366" i="26"/>
  <c r="H366" i="26" s="1"/>
  <c r="G365" i="26"/>
  <c r="H365" i="26" s="1"/>
  <c r="G364" i="26"/>
  <c r="H364" i="26" s="1"/>
  <c r="G363" i="26"/>
  <c r="H363" i="26" s="1"/>
  <c r="G362" i="26"/>
  <c r="H362" i="26" s="1"/>
  <c r="G361" i="26"/>
  <c r="H361" i="26" s="1"/>
  <c r="G360" i="26"/>
  <c r="H360" i="26" s="1"/>
  <c r="G359" i="26"/>
  <c r="H359" i="26" s="1"/>
  <c r="G358" i="26"/>
  <c r="H358" i="26" s="1"/>
  <c r="G357" i="26"/>
  <c r="H357" i="26" s="1"/>
  <c r="G356" i="26"/>
  <c r="H356" i="26" s="1"/>
  <c r="G355" i="26"/>
  <c r="H355" i="26" s="1"/>
  <c r="G354" i="26"/>
  <c r="H354" i="26" s="1"/>
  <c r="G353" i="26"/>
  <c r="H353" i="26" s="1"/>
  <c r="G352" i="26"/>
  <c r="H352" i="26" s="1"/>
  <c r="G351" i="26"/>
  <c r="H351" i="26" s="1"/>
  <c r="G350" i="26"/>
  <c r="H350" i="26" s="1"/>
  <c r="G349" i="26"/>
  <c r="H349" i="26" s="1"/>
  <c r="G348" i="26"/>
  <c r="H348" i="26" s="1"/>
  <c r="G347" i="26"/>
  <c r="H347" i="26" s="1"/>
  <c r="G346" i="26"/>
  <c r="H346" i="26" s="1"/>
  <c r="G345" i="26"/>
  <c r="H345" i="26" s="1"/>
  <c r="G344" i="26"/>
  <c r="H344" i="26" s="1"/>
  <c r="G343" i="26"/>
  <c r="H343" i="26" s="1"/>
  <c r="G342" i="26"/>
  <c r="H342" i="26" s="1"/>
  <c r="G341" i="26"/>
  <c r="H341" i="26" s="1"/>
  <c r="G340" i="26"/>
  <c r="H340" i="26" s="1"/>
  <c r="G339" i="26"/>
  <c r="H339" i="26" s="1"/>
  <c r="G338" i="26"/>
  <c r="H338" i="26" s="1"/>
  <c r="G337" i="26"/>
  <c r="H337" i="26" s="1"/>
  <c r="G336" i="26"/>
  <c r="H336" i="26" s="1"/>
  <c r="G335" i="26"/>
  <c r="H335" i="26" s="1"/>
  <c r="G334" i="26"/>
  <c r="H334" i="26" s="1"/>
  <c r="G333" i="26"/>
  <c r="H333" i="26" s="1"/>
  <c r="G332" i="26"/>
  <c r="H332" i="26" s="1"/>
  <c r="G331" i="26"/>
  <c r="H331" i="26" s="1"/>
  <c r="G330" i="26"/>
  <c r="H330" i="26" s="1"/>
  <c r="G329" i="26"/>
  <c r="H329" i="26" s="1"/>
  <c r="G328" i="26"/>
  <c r="H328" i="26" s="1"/>
  <c r="G327" i="26"/>
  <c r="H327" i="26" s="1"/>
  <c r="G326" i="26"/>
  <c r="H326" i="26" s="1"/>
  <c r="G325" i="26"/>
  <c r="H325" i="26" s="1"/>
  <c r="G324" i="26"/>
  <c r="H324" i="26" s="1"/>
  <c r="G323" i="26"/>
  <c r="H323" i="26" s="1"/>
  <c r="G322" i="26"/>
  <c r="H322" i="26" s="1"/>
  <c r="G321" i="26"/>
  <c r="H321" i="26" s="1"/>
  <c r="G320" i="26"/>
  <c r="H320" i="26" s="1"/>
  <c r="G319" i="26"/>
  <c r="H319" i="26" s="1"/>
  <c r="G318" i="26"/>
  <c r="H318" i="26" s="1"/>
  <c r="G317" i="26"/>
  <c r="H317" i="26" s="1"/>
  <c r="G316" i="26"/>
  <c r="H316" i="26" s="1"/>
  <c r="G315" i="26"/>
  <c r="H315" i="26" s="1"/>
  <c r="G314" i="26"/>
  <c r="H314" i="26" s="1"/>
  <c r="G313" i="26"/>
  <c r="H313" i="26" s="1"/>
  <c r="G312" i="26"/>
  <c r="H312" i="26" s="1"/>
  <c r="G311" i="26"/>
  <c r="H311" i="26" s="1"/>
  <c r="G310" i="26"/>
  <c r="H310" i="26" s="1"/>
  <c r="G309" i="26"/>
  <c r="H309" i="26" s="1"/>
  <c r="G308" i="26"/>
  <c r="H308" i="26" s="1"/>
  <c r="G307" i="26"/>
  <c r="H307" i="26" s="1"/>
  <c r="G306" i="26"/>
  <c r="H306" i="26" s="1"/>
  <c r="G305" i="26"/>
  <c r="H305" i="26" s="1"/>
  <c r="G304" i="26"/>
  <c r="H304" i="26" s="1"/>
  <c r="G303" i="26"/>
  <c r="H303" i="26" s="1"/>
  <c r="G302" i="26"/>
  <c r="H302" i="26" s="1"/>
  <c r="G301" i="26"/>
  <c r="H301" i="26" s="1"/>
  <c r="G300" i="26"/>
  <c r="H300" i="26" s="1"/>
  <c r="G299" i="26"/>
  <c r="H299" i="26" s="1"/>
  <c r="G298" i="26"/>
  <c r="H298" i="26" s="1"/>
  <c r="G297" i="26"/>
  <c r="H297" i="26" s="1"/>
  <c r="G296" i="26"/>
  <c r="H296" i="26" s="1"/>
  <c r="G295" i="26"/>
  <c r="H295" i="26" s="1"/>
  <c r="G294" i="26"/>
  <c r="H294" i="26" s="1"/>
  <c r="G293" i="26"/>
  <c r="H293" i="26" s="1"/>
  <c r="G292" i="26"/>
  <c r="H292" i="26" s="1"/>
  <c r="G291" i="26"/>
  <c r="H291" i="26" s="1"/>
  <c r="G290" i="26"/>
  <c r="H290" i="26" s="1"/>
  <c r="G289" i="26"/>
  <c r="H289" i="26" s="1"/>
  <c r="G288" i="26"/>
  <c r="H288" i="26" s="1"/>
  <c r="G287" i="26"/>
  <c r="H287" i="26" s="1"/>
  <c r="G286" i="26"/>
  <c r="H286" i="26" s="1"/>
  <c r="G285" i="26"/>
  <c r="H285" i="26" s="1"/>
  <c r="G284" i="26"/>
  <c r="H284" i="26" s="1"/>
  <c r="G283" i="26"/>
  <c r="H283" i="26" s="1"/>
  <c r="G282" i="26"/>
  <c r="H282" i="26" s="1"/>
  <c r="G281" i="26"/>
  <c r="H281" i="26" s="1"/>
  <c r="G280" i="26"/>
  <c r="H280" i="26" s="1"/>
  <c r="G279" i="26"/>
  <c r="H279" i="26" s="1"/>
  <c r="G278" i="26"/>
  <c r="H278" i="26" s="1"/>
  <c r="G277" i="26"/>
  <c r="H277" i="26" s="1"/>
  <c r="G276" i="26"/>
  <c r="H276" i="26" s="1"/>
  <c r="G275" i="26"/>
  <c r="H275" i="26" s="1"/>
  <c r="G274" i="26"/>
  <c r="H274" i="26" s="1"/>
  <c r="G273" i="26"/>
  <c r="H273" i="26" s="1"/>
  <c r="G272" i="26"/>
  <c r="H272" i="26" s="1"/>
  <c r="G271" i="26"/>
  <c r="H271" i="26" s="1"/>
  <c r="G270" i="26"/>
  <c r="H270" i="26" s="1"/>
  <c r="G269" i="26"/>
  <c r="H269" i="26" s="1"/>
  <c r="G268" i="26"/>
  <c r="H268" i="26" s="1"/>
  <c r="G267" i="26"/>
  <c r="H267" i="26" s="1"/>
  <c r="G266" i="26"/>
  <c r="H266" i="26" s="1"/>
  <c r="G265" i="26"/>
  <c r="H265" i="26" s="1"/>
  <c r="G264" i="26"/>
  <c r="H264" i="26" s="1"/>
  <c r="G263" i="26"/>
  <c r="H263" i="26" s="1"/>
  <c r="G262" i="26"/>
  <c r="H262" i="26" s="1"/>
  <c r="G261" i="26"/>
  <c r="H261" i="26" s="1"/>
  <c r="G260" i="26"/>
  <c r="H260" i="26" s="1"/>
  <c r="G259" i="26"/>
  <c r="H259" i="26" s="1"/>
  <c r="G258" i="26"/>
  <c r="H258" i="26" s="1"/>
  <c r="D7" i="25"/>
  <c r="C368" i="25"/>
  <c r="C257" i="26"/>
  <c r="G257" i="26" s="1"/>
  <c r="H257" i="26" s="1"/>
  <c r="B257" i="25"/>
  <c r="C256" i="26"/>
  <c r="G256" i="26" s="1"/>
  <c r="H256" i="26" s="1"/>
  <c r="B256" i="25"/>
  <c r="C255" i="26"/>
  <c r="G255" i="26" s="1"/>
  <c r="H255" i="26" s="1"/>
  <c r="B255" i="25"/>
  <c r="C254" i="26"/>
  <c r="G254" i="26" s="1"/>
  <c r="H254" i="26" s="1"/>
  <c r="B254" i="25"/>
  <c r="C253" i="26"/>
  <c r="G253" i="26" s="1"/>
  <c r="H253" i="26" s="1"/>
  <c r="B253" i="25"/>
  <c r="C252" i="26"/>
  <c r="G252" i="26" s="1"/>
  <c r="H252" i="26" s="1"/>
  <c r="B252" i="25"/>
  <c r="C251" i="26"/>
  <c r="G251" i="26" s="1"/>
  <c r="H251" i="26" s="1"/>
  <c r="B251" i="25"/>
  <c r="C250" i="26"/>
  <c r="G250" i="26" s="1"/>
  <c r="H250" i="26" s="1"/>
  <c r="B250" i="25"/>
  <c r="C249" i="26"/>
  <c r="G249" i="26" s="1"/>
  <c r="H249" i="26" s="1"/>
  <c r="B249" i="25"/>
  <c r="C248" i="26"/>
  <c r="G248" i="26" s="1"/>
  <c r="H248" i="26" s="1"/>
  <c r="B248" i="25"/>
  <c r="C247" i="26"/>
  <c r="G247" i="26" s="1"/>
  <c r="H247" i="26" s="1"/>
  <c r="B247" i="25"/>
  <c r="C246" i="26"/>
  <c r="G246" i="26" s="1"/>
  <c r="H246" i="26" s="1"/>
  <c r="B246" i="25"/>
  <c r="C245" i="26"/>
  <c r="G245" i="26" s="1"/>
  <c r="H245" i="26" s="1"/>
  <c r="B245" i="25"/>
  <c r="C244" i="26"/>
  <c r="G244" i="26" s="1"/>
  <c r="H244" i="26" s="1"/>
  <c r="B244" i="25"/>
  <c r="C243" i="26"/>
  <c r="G243" i="26" s="1"/>
  <c r="H243" i="26" s="1"/>
  <c r="B243" i="25"/>
  <c r="C242" i="26"/>
  <c r="G242" i="26" s="1"/>
  <c r="H242" i="26" s="1"/>
  <c r="B242" i="25"/>
  <c r="C241" i="26"/>
  <c r="G241" i="26" s="1"/>
  <c r="H241" i="26" s="1"/>
  <c r="B241" i="25"/>
  <c r="C240" i="26"/>
  <c r="G240" i="26" s="1"/>
  <c r="H240" i="26" s="1"/>
  <c r="B240" i="25"/>
  <c r="C239" i="26"/>
  <c r="G239" i="26" s="1"/>
  <c r="H239" i="26" s="1"/>
  <c r="B239" i="25"/>
  <c r="C238" i="26"/>
  <c r="G238" i="26" s="1"/>
  <c r="H238" i="26" s="1"/>
  <c r="B238" i="25"/>
  <c r="C237" i="26"/>
  <c r="G237" i="26" s="1"/>
  <c r="H237" i="26" s="1"/>
  <c r="B237" i="25"/>
  <c r="C236" i="26"/>
  <c r="G236" i="26" s="1"/>
  <c r="H236" i="26" s="1"/>
  <c r="B236" i="25"/>
  <c r="C235" i="26"/>
  <c r="G235" i="26" s="1"/>
  <c r="H235" i="26" s="1"/>
  <c r="B235" i="25"/>
  <c r="C234" i="26"/>
  <c r="G234" i="26" s="1"/>
  <c r="H234" i="26" s="1"/>
  <c r="B234" i="25"/>
  <c r="C233" i="26"/>
  <c r="G233" i="26" s="1"/>
  <c r="H233" i="26" s="1"/>
  <c r="B233" i="25"/>
  <c r="C232" i="26"/>
  <c r="G232" i="26" s="1"/>
  <c r="H232" i="26" s="1"/>
  <c r="B232" i="25"/>
  <c r="C231" i="26"/>
  <c r="G231" i="26" s="1"/>
  <c r="H231" i="26" s="1"/>
  <c r="B231" i="25"/>
  <c r="C230" i="26"/>
  <c r="G230" i="26" s="1"/>
  <c r="H230" i="26" s="1"/>
  <c r="B230" i="25"/>
  <c r="C229" i="26"/>
  <c r="G229" i="26" s="1"/>
  <c r="H229" i="26" s="1"/>
  <c r="B229" i="25"/>
  <c r="C228" i="26"/>
  <c r="G228" i="26" s="1"/>
  <c r="H228" i="26" s="1"/>
  <c r="B228" i="25"/>
  <c r="C227" i="26"/>
  <c r="G227" i="26" s="1"/>
  <c r="H227" i="26" s="1"/>
  <c r="B227" i="25"/>
  <c r="C226" i="26"/>
  <c r="G226" i="26" s="1"/>
  <c r="H226" i="26" s="1"/>
  <c r="B226" i="25"/>
  <c r="C225" i="26"/>
  <c r="G225" i="26" s="1"/>
  <c r="H225" i="26" s="1"/>
  <c r="B225" i="25"/>
  <c r="C224" i="26"/>
  <c r="G224" i="26" s="1"/>
  <c r="H224" i="26" s="1"/>
  <c r="B224" i="25"/>
  <c r="C223" i="26"/>
  <c r="G223" i="26" s="1"/>
  <c r="H223" i="26" s="1"/>
  <c r="B223" i="25"/>
  <c r="C222" i="26"/>
  <c r="G222" i="26" s="1"/>
  <c r="H222" i="26" s="1"/>
  <c r="B222" i="25"/>
  <c r="C221" i="26"/>
  <c r="G221" i="26" s="1"/>
  <c r="H221" i="26" s="1"/>
  <c r="B221" i="25"/>
  <c r="C220" i="26"/>
  <c r="G220" i="26" s="1"/>
  <c r="H220" i="26" s="1"/>
  <c r="B220" i="25"/>
  <c r="C219" i="26"/>
  <c r="G219" i="26" s="1"/>
  <c r="H219" i="26" s="1"/>
  <c r="B219" i="25"/>
  <c r="C218" i="26"/>
  <c r="G218" i="26" s="1"/>
  <c r="H218" i="26" s="1"/>
  <c r="B218" i="25"/>
  <c r="C217" i="26"/>
  <c r="G217" i="26" s="1"/>
  <c r="H217" i="26" s="1"/>
  <c r="B217" i="25"/>
  <c r="C216" i="26"/>
  <c r="G216" i="26" s="1"/>
  <c r="H216" i="26" s="1"/>
  <c r="B216" i="25"/>
  <c r="C215" i="26"/>
  <c r="G215" i="26" s="1"/>
  <c r="H215" i="26" s="1"/>
  <c r="B215" i="25"/>
  <c r="C214" i="26"/>
  <c r="G214" i="26" s="1"/>
  <c r="H214" i="26" s="1"/>
  <c r="B214" i="25"/>
  <c r="C213" i="26"/>
  <c r="G213" i="26" s="1"/>
  <c r="H213" i="26" s="1"/>
  <c r="B213" i="25"/>
  <c r="C212" i="26"/>
  <c r="G212" i="26" s="1"/>
  <c r="H212" i="26" s="1"/>
  <c r="B212" i="25"/>
  <c r="C211" i="26"/>
  <c r="G211" i="26" s="1"/>
  <c r="H211" i="26" s="1"/>
  <c r="B211" i="25"/>
  <c r="C210" i="26"/>
  <c r="G210" i="26" s="1"/>
  <c r="H210" i="26" s="1"/>
  <c r="B210" i="25"/>
  <c r="C209" i="26"/>
  <c r="G209" i="26" s="1"/>
  <c r="H209" i="26" s="1"/>
  <c r="B209" i="25"/>
  <c r="C208" i="26"/>
  <c r="G208" i="26" s="1"/>
  <c r="H208" i="26" s="1"/>
  <c r="B208" i="25"/>
  <c r="C207" i="26"/>
  <c r="G207" i="26" s="1"/>
  <c r="H207" i="26" s="1"/>
  <c r="B207" i="25"/>
  <c r="C206" i="26"/>
  <c r="G206" i="26" s="1"/>
  <c r="H206" i="26" s="1"/>
  <c r="B206" i="25"/>
  <c r="C205" i="26"/>
  <c r="G205" i="26" s="1"/>
  <c r="H205" i="26" s="1"/>
  <c r="B205" i="25"/>
  <c r="C204" i="26"/>
  <c r="G204" i="26" s="1"/>
  <c r="H204" i="26" s="1"/>
  <c r="B204" i="25"/>
  <c r="C203" i="26"/>
  <c r="G203" i="26" s="1"/>
  <c r="H203" i="26" s="1"/>
  <c r="B203" i="25"/>
  <c r="C202" i="26"/>
  <c r="G202" i="26" s="1"/>
  <c r="H202" i="26" s="1"/>
  <c r="B202" i="25"/>
  <c r="C201" i="26"/>
  <c r="G201" i="26" s="1"/>
  <c r="H201" i="26" s="1"/>
  <c r="B201" i="25"/>
  <c r="C200" i="26"/>
  <c r="G200" i="26" s="1"/>
  <c r="H200" i="26" s="1"/>
  <c r="B200" i="25"/>
  <c r="C199" i="26"/>
  <c r="G199" i="26" s="1"/>
  <c r="H199" i="26" s="1"/>
  <c r="B199" i="25"/>
  <c r="C198" i="26"/>
  <c r="G198" i="26" s="1"/>
  <c r="H198" i="26" s="1"/>
  <c r="B198" i="25"/>
  <c r="C197" i="26"/>
  <c r="G197" i="26" s="1"/>
  <c r="H197" i="26" s="1"/>
  <c r="B197" i="25"/>
  <c r="C196" i="26"/>
  <c r="G196" i="26" s="1"/>
  <c r="H196" i="26" s="1"/>
  <c r="B196" i="25"/>
  <c r="C195" i="26"/>
  <c r="G195" i="26" s="1"/>
  <c r="H195" i="26" s="1"/>
  <c r="B195" i="25"/>
  <c r="C194" i="26"/>
  <c r="G194" i="26" s="1"/>
  <c r="H194" i="26" s="1"/>
  <c r="B194" i="25"/>
  <c r="C193" i="26"/>
  <c r="G193" i="26" s="1"/>
  <c r="H193" i="26" s="1"/>
  <c r="B193" i="25"/>
  <c r="C192" i="26"/>
  <c r="G192" i="26" s="1"/>
  <c r="H192" i="26" s="1"/>
  <c r="B192" i="25"/>
  <c r="C191" i="26"/>
  <c r="G191" i="26" s="1"/>
  <c r="H191" i="26" s="1"/>
  <c r="B191" i="25"/>
  <c r="C190" i="26"/>
  <c r="G190" i="26" s="1"/>
  <c r="H190" i="26" s="1"/>
  <c r="B190" i="25"/>
  <c r="C189" i="26"/>
  <c r="G189" i="26" s="1"/>
  <c r="H189" i="26" s="1"/>
  <c r="B189" i="25"/>
  <c r="C188" i="26"/>
  <c r="G188" i="26" s="1"/>
  <c r="H188" i="26" s="1"/>
  <c r="B188" i="25"/>
  <c r="C187" i="26"/>
  <c r="G187" i="26" s="1"/>
  <c r="H187" i="26" s="1"/>
  <c r="B187" i="25"/>
  <c r="C186" i="26"/>
  <c r="G186" i="26" s="1"/>
  <c r="H186" i="26" s="1"/>
  <c r="B186" i="25"/>
  <c r="C185" i="26"/>
  <c r="G185" i="26" s="1"/>
  <c r="H185" i="26" s="1"/>
  <c r="B185" i="25"/>
  <c r="C184" i="26"/>
  <c r="G184" i="26" s="1"/>
  <c r="H184" i="26" s="1"/>
  <c r="B184" i="25"/>
  <c r="C183" i="26"/>
  <c r="G183" i="26" s="1"/>
  <c r="H183" i="26" s="1"/>
  <c r="B183" i="25"/>
  <c r="C182" i="26"/>
  <c r="G182" i="26" s="1"/>
  <c r="H182" i="26" s="1"/>
  <c r="B182" i="25"/>
  <c r="C181" i="26"/>
  <c r="G181" i="26" s="1"/>
  <c r="H181" i="26" s="1"/>
  <c r="B181" i="25"/>
  <c r="C180" i="26"/>
  <c r="G180" i="26" s="1"/>
  <c r="H180" i="26" s="1"/>
  <c r="B180" i="25"/>
  <c r="C179" i="26"/>
  <c r="G179" i="26" s="1"/>
  <c r="H179" i="26" s="1"/>
  <c r="B179" i="25"/>
  <c r="C178" i="26"/>
  <c r="G178" i="26" s="1"/>
  <c r="H178" i="26" s="1"/>
  <c r="B178" i="25"/>
  <c r="C177" i="26"/>
  <c r="G177" i="26" s="1"/>
  <c r="H177" i="26" s="1"/>
  <c r="B177" i="25"/>
  <c r="C176" i="26"/>
  <c r="G176" i="26" s="1"/>
  <c r="H176" i="26" s="1"/>
  <c r="B176" i="25"/>
  <c r="C175" i="26"/>
  <c r="G175" i="26" s="1"/>
  <c r="H175" i="26" s="1"/>
  <c r="B175" i="25"/>
  <c r="C174" i="26"/>
  <c r="G174" i="26" s="1"/>
  <c r="H174" i="26" s="1"/>
  <c r="B174" i="25"/>
  <c r="C173" i="26"/>
  <c r="G173" i="26" s="1"/>
  <c r="H173" i="26" s="1"/>
  <c r="B173" i="25"/>
  <c r="C172" i="26"/>
  <c r="G172" i="26" s="1"/>
  <c r="H172" i="26" s="1"/>
  <c r="B172" i="25"/>
  <c r="C171" i="26"/>
  <c r="G171" i="26" s="1"/>
  <c r="H171" i="26" s="1"/>
  <c r="B171" i="25"/>
  <c r="C170" i="26"/>
  <c r="G170" i="26" s="1"/>
  <c r="H170" i="26" s="1"/>
  <c r="B170" i="25"/>
  <c r="C169" i="26"/>
  <c r="G169" i="26" s="1"/>
  <c r="H169" i="26" s="1"/>
  <c r="B169" i="25"/>
  <c r="C168" i="26"/>
  <c r="G168" i="26" s="1"/>
  <c r="H168" i="26" s="1"/>
  <c r="B168" i="25"/>
  <c r="C167" i="26"/>
  <c r="G167" i="26" s="1"/>
  <c r="H167" i="26" s="1"/>
  <c r="B167" i="25"/>
  <c r="C166" i="26"/>
  <c r="G166" i="26" s="1"/>
  <c r="H166" i="26" s="1"/>
  <c r="B166" i="25"/>
  <c r="C165" i="26"/>
  <c r="G165" i="26" s="1"/>
  <c r="H165" i="26" s="1"/>
  <c r="B165" i="25"/>
  <c r="C164" i="26"/>
  <c r="G164" i="26" s="1"/>
  <c r="H164" i="26" s="1"/>
  <c r="B164" i="25"/>
  <c r="C163" i="26"/>
  <c r="G163" i="26" s="1"/>
  <c r="H163" i="26" s="1"/>
  <c r="B163" i="25"/>
  <c r="C162" i="26"/>
  <c r="G162" i="26" s="1"/>
  <c r="H162" i="26" s="1"/>
  <c r="B162" i="25"/>
  <c r="C161" i="26"/>
  <c r="G161" i="26" s="1"/>
  <c r="H161" i="26" s="1"/>
  <c r="B161" i="25"/>
  <c r="C160" i="26"/>
  <c r="G160" i="26" s="1"/>
  <c r="H160" i="26" s="1"/>
  <c r="B160" i="25"/>
  <c r="C159" i="26"/>
  <c r="G159" i="26" s="1"/>
  <c r="H159" i="26" s="1"/>
  <c r="B159" i="25"/>
  <c r="C158" i="26"/>
  <c r="G158" i="26" s="1"/>
  <c r="H158" i="26" s="1"/>
  <c r="B158" i="25"/>
  <c r="C157" i="26"/>
  <c r="G157" i="26" s="1"/>
  <c r="H157" i="26" s="1"/>
  <c r="B157" i="25"/>
  <c r="C156" i="26"/>
  <c r="G156" i="26" s="1"/>
  <c r="H156" i="26" s="1"/>
  <c r="B156" i="25"/>
  <c r="C155" i="26"/>
  <c r="G155" i="26" s="1"/>
  <c r="H155" i="26" s="1"/>
  <c r="B155" i="25"/>
  <c r="C154" i="26"/>
  <c r="G154" i="26" s="1"/>
  <c r="H154" i="26" s="1"/>
  <c r="B154" i="25"/>
  <c r="C153" i="26"/>
  <c r="G153" i="26" s="1"/>
  <c r="H153" i="26" s="1"/>
  <c r="B153" i="25"/>
  <c r="C152" i="26"/>
  <c r="G152" i="26" s="1"/>
  <c r="H152" i="26" s="1"/>
  <c r="B152" i="25"/>
  <c r="C151" i="26"/>
  <c r="G151" i="26" s="1"/>
  <c r="H151" i="26" s="1"/>
  <c r="B151" i="25"/>
  <c r="C150" i="26"/>
  <c r="G150" i="26" s="1"/>
  <c r="H150" i="26" s="1"/>
  <c r="B150" i="25"/>
  <c r="C149" i="26"/>
  <c r="G149" i="26" s="1"/>
  <c r="H149" i="26" s="1"/>
  <c r="B149" i="25"/>
  <c r="C148" i="26"/>
  <c r="G148" i="26" s="1"/>
  <c r="H148" i="26" s="1"/>
  <c r="B148" i="25"/>
  <c r="C147" i="26"/>
  <c r="G147" i="26" s="1"/>
  <c r="H147" i="26" s="1"/>
  <c r="B147" i="25"/>
  <c r="C146" i="26"/>
  <c r="G146" i="26" s="1"/>
  <c r="H146" i="26" s="1"/>
  <c r="B146" i="25"/>
  <c r="C145" i="26"/>
  <c r="G145" i="26" s="1"/>
  <c r="H145" i="26" s="1"/>
  <c r="B145" i="25"/>
  <c r="C144" i="26"/>
  <c r="G144" i="26" s="1"/>
  <c r="H144" i="26" s="1"/>
  <c r="B144" i="25"/>
  <c r="C143" i="26"/>
  <c r="G143" i="26" s="1"/>
  <c r="H143" i="26" s="1"/>
  <c r="B143" i="25"/>
  <c r="C142" i="26"/>
  <c r="G142" i="26" s="1"/>
  <c r="H142" i="26" s="1"/>
  <c r="B142" i="25"/>
  <c r="C141" i="26"/>
  <c r="G141" i="26" s="1"/>
  <c r="H141" i="26" s="1"/>
  <c r="B141" i="25"/>
  <c r="C140" i="26"/>
  <c r="G140" i="26" s="1"/>
  <c r="H140" i="26" s="1"/>
  <c r="B140" i="25"/>
  <c r="C139" i="26"/>
  <c r="G139" i="26" s="1"/>
  <c r="H139" i="26" s="1"/>
  <c r="B139" i="25"/>
  <c r="C138" i="26"/>
  <c r="G138" i="26" s="1"/>
  <c r="H138" i="26" s="1"/>
  <c r="B138" i="25"/>
  <c r="C137" i="26"/>
  <c r="G137" i="26" s="1"/>
  <c r="H137" i="26" s="1"/>
  <c r="B137" i="25"/>
  <c r="C136" i="26"/>
  <c r="G136" i="26" s="1"/>
  <c r="H136" i="26" s="1"/>
  <c r="B136" i="25"/>
  <c r="C135" i="26"/>
  <c r="G135" i="26" s="1"/>
  <c r="H135" i="26" s="1"/>
  <c r="B135" i="25"/>
  <c r="C134" i="26"/>
  <c r="G134" i="26" s="1"/>
  <c r="H134" i="26" s="1"/>
  <c r="B134" i="25"/>
  <c r="C133" i="26"/>
  <c r="G133" i="26" s="1"/>
  <c r="H133" i="26" s="1"/>
  <c r="B133" i="25"/>
  <c r="C132" i="26"/>
  <c r="G132" i="26" s="1"/>
  <c r="H132" i="26" s="1"/>
  <c r="B132" i="25"/>
  <c r="C131" i="26"/>
  <c r="G131" i="26" s="1"/>
  <c r="H131" i="26" s="1"/>
  <c r="B131" i="25"/>
  <c r="C130" i="26"/>
  <c r="G130" i="26" s="1"/>
  <c r="H130" i="26" s="1"/>
  <c r="B130" i="25"/>
  <c r="C129" i="26"/>
  <c r="G129" i="26" s="1"/>
  <c r="H129" i="26" s="1"/>
  <c r="B129" i="25"/>
  <c r="C128" i="26"/>
  <c r="G128" i="26" s="1"/>
  <c r="H128" i="26" s="1"/>
  <c r="B128" i="25"/>
  <c r="C127" i="26"/>
  <c r="G127" i="26" s="1"/>
  <c r="H127" i="26" s="1"/>
  <c r="B127" i="25"/>
  <c r="C126" i="26"/>
  <c r="G126" i="26" s="1"/>
  <c r="H126" i="26" s="1"/>
  <c r="B126" i="25"/>
  <c r="C125" i="26"/>
  <c r="G125" i="26" s="1"/>
  <c r="H125" i="26" s="1"/>
  <c r="B125" i="25"/>
  <c r="C124" i="26"/>
  <c r="G124" i="26" s="1"/>
  <c r="H124" i="26" s="1"/>
  <c r="B124" i="25"/>
  <c r="C123" i="26"/>
  <c r="G123" i="26" s="1"/>
  <c r="H123" i="26" s="1"/>
  <c r="B123" i="25"/>
  <c r="C122" i="26"/>
  <c r="G122" i="26" s="1"/>
  <c r="H122" i="26" s="1"/>
  <c r="B122" i="25"/>
  <c r="C121" i="26"/>
  <c r="G121" i="26" s="1"/>
  <c r="H121" i="26" s="1"/>
  <c r="B121" i="25"/>
  <c r="C120" i="26"/>
  <c r="G120" i="26" s="1"/>
  <c r="H120" i="26" s="1"/>
  <c r="B120" i="25"/>
  <c r="C119" i="26"/>
  <c r="G119" i="26" s="1"/>
  <c r="H119" i="26" s="1"/>
  <c r="B119" i="25"/>
  <c r="C118" i="26"/>
  <c r="G118" i="26" s="1"/>
  <c r="H118" i="26" s="1"/>
  <c r="B118" i="25"/>
  <c r="C117" i="26"/>
  <c r="G117" i="26" s="1"/>
  <c r="H117" i="26" s="1"/>
  <c r="B117" i="25"/>
  <c r="C116" i="26"/>
  <c r="G116" i="26" s="1"/>
  <c r="H116" i="26" s="1"/>
  <c r="B116" i="25"/>
  <c r="C115" i="26"/>
  <c r="G115" i="26" s="1"/>
  <c r="H115" i="26" s="1"/>
  <c r="B115" i="25"/>
  <c r="C114" i="26"/>
  <c r="G114" i="26" s="1"/>
  <c r="H114" i="26" s="1"/>
  <c r="B114" i="25"/>
  <c r="C113" i="26"/>
  <c r="G113" i="26" s="1"/>
  <c r="H113" i="26" s="1"/>
  <c r="B113" i="25"/>
  <c r="C112" i="26"/>
  <c r="G112" i="26" s="1"/>
  <c r="H112" i="26" s="1"/>
  <c r="B112" i="25"/>
  <c r="C111" i="26"/>
  <c r="G111" i="26" s="1"/>
  <c r="H111" i="26" s="1"/>
  <c r="B111" i="25"/>
  <c r="C110" i="26"/>
  <c r="G110" i="26" s="1"/>
  <c r="H110" i="26" s="1"/>
  <c r="B110" i="25"/>
  <c r="C109" i="26"/>
  <c r="G109" i="26" s="1"/>
  <c r="H109" i="26" s="1"/>
  <c r="B109" i="25"/>
  <c r="C108" i="26"/>
  <c r="G108" i="26" s="1"/>
  <c r="H108" i="26" s="1"/>
  <c r="B108" i="25"/>
  <c r="C107" i="26"/>
  <c r="G107" i="26" s="1"/>
  <c r="H107" i="26" s="1"/>
  <c r="B107" i="25"/>
  <c r="C106" i="26"/>
  <c r="G106" i="26" s="1"/>
  <c r="H106" i="26" s="1"/>
  <c r="B106" i="25"/>
  <c r="C105" i="26"/>
  <c r="G105" i="26" s="1"/>
  <c r="H105" i="26" s="1"/>
  <c r="B105" i="25"/>
  <c r="C104" i="26"/>
  <c r="G104" i="26" s="1"/>
  <c r="H104" i="26" s="1"/>
  <c r="B104" i="25"/>
  <c r="C103" i="26"/>
  <c r="G103" i="26" s="1"/>
  <c r="H103" i="26" s="1"/>
  <c r="B103" i="25"/>
  <c r="C102" i="26"/>
  <c r="G102" i="26" s="1"/>
  <c r="H102" i="26" s="1"/>
  <c r="B102" i="25"/>
  <c r="C101" i="26"/>
  <c r="G101" i="26" s="1"/>
  <c r="H101" i="26" s="1"/>
  <c r="B101" i="25"/>
  <c r="C100" i="26"/>
  <c r="G100" i="26" s="1"/>
  <c r="H100" i="26" s="1"/>
  <c r="B100" i="25"/>
  <c r="C99" i="26"/>
  <c r="G99" i="26" s="1"/>
  <c r="H99" i="26" s="1"/>
  <c r="B99" i="25"/>
  <c r="C98" i="26"/>
  <c r="G98" i="26" s="1"/>
  <c r="H98" i="26" s="1"/>
  <c r="B98" i="25"/>
  <c r="C97" i="26"/>
  <c r="G97" i="26" s="1"/>
  <c r="H97" i="26" s="1"/>
  <c r="B97" i="25"/>
  <c r="C96" i="26"/>
  <c r="G96" i="26" s="1"/>
  <c r="H96" i="26" s="1"/>
  <c r="B96" i="25"/>
  <c r="C95" i="26"/>
  <c r="G95" i="26" s="1"/>
  <c r="H95" i="26" s="1"/>
  <c r="B95" i="25"/>
  <c r="C94" i="26"/>
  <c r="G94" i="26" s="1"/>
  <c r="H94" i="26" s="1"/>
  <c r="B94" i="25"/>
  <c r="C93" i="26"/>
  <c r="G93" i="26" s="1"/>
  <c r="H93" i="26" s="1"/>
  <c r="B93" i="25"/>
  <c r="C92" i="26"/>
  <c r="G92" i="26" s="1"/>
  <c r="H92" i="26" s="1"/>
  <c r="B92" i="25"/>
  <c r="C91" i="26"/>
  <c r="G91" i="26" s="1"/>
  <c r="H91" i="26" s="1"/>
  <c r="B91" i="25"/>
  <c r="C90" i="26"/>
  <c r="G90" i="26" s="1"/>
  <c r="H90" i="26" s="1"/>
  <c r="B90" i="25"/>
  <c r="C89" i="26"/>
  <c r="G89" i="26" s="1"/>
  <c r="H89" i="26" s="1"/>
  <c r="B89" i="25"/>
  <c r="C88" i="26"/>
  <c r="G88" i="26" s="1"/>
  <c r="H88" i="26" s="1"/>
  <c r="B88" i="25"/>
  <c r="C87" i="26"/>
  <c r="G87" i="26" s="1"/>
  <c r="H87" i="26" s="1"/>
  <c r="B87" i="25"/>
  <c r="C86" i="26"/>
  <c r="G86" i="26" s="1"/>
  <c r="H86" i="26" s="1"/>
  <c r="B86" i="25"/>
  <c r="C85" i="26"/>
  <c r="G85" i="26" s="1"/>
  <c r="H85" i="26" s="1"/>
  <c r="B85" i="25"/>
  <c r="C84" i="26"/>
  <c r="G84" i="26" s="1"/>
  <c r="H84" i="26" s="1"/>
  <c r="B84" i="25"/>
  <c r="C83" i="26"/>
  <c r="G83" i="26" s="1"/>
  <c r="H83" i="26" s="1"/>
  <c r="B83" i="25"/>
  <c r="C82" i="26"/>
  <c r="G82" i="26" s="1"/>
  <c r="H82" i="26" s="1"/>
  <c r="B82" i="25"/>
  <c r="C81" i="26"/>
  <c r="G81" i="26" s="1"/>
  <c r="H81" i="26" s="1"/>
  <c r="B81" i="25"/>
  <c r="C80" i="26"/>
  <c r="G80" i="26" s="1"/>
  <c r="H80" i="26" s="1"/>
  <c r="B80" i="25"/>
  <c r="C79" i="26"/>
  <c r="G79" i="26" s="1"/>
  <c r="H79" i="26" s="1"/>
  <c r="B79" i="25"/>
  <c r="C78" i="26"/>
  <c r="G78" i="26" s="1"/>
  <c r="H78" i="26" s="1"/>
  <c r="B78" i="25"/>
  <c r="C77" i="26"/>
  <c r="G77" i="26" s="1"/>
  <c r="H77" i="26" s="1"/>
  <c r="B77" i="25"/>
  <c r="C76" i="26"/>
  <c r="G76" i="26" s="1"/>
  <c r="H76" i="26" s="1"/>
  <c r="B76" i="25"/>
  <c r="C75" i="26"/>
  <c r="G75" i="26" s="1"/>
  <c r="H75" i="26" s="1"/>
  <c r="B75" i="25"/>
  <c r="C74" i="26"/>
  <c r="G74" i="26" s="1"/>
  <c r="H74" i="26" s="1"/>
  <c r="B74" i="25"/>
  <c r="C73" i="26"/>
  <c r="G73" i="26" s="1"/>
  <c r="H73" i="26" s="1"/>
  <c r="B73" i="25"/>
  <c r="C72" i="26"/>
  <c r="G72" i="26" s="1"/>
  <c r="H72" i="26" s="1"/>
  <c r="B72" i="25"/>
  <c r="C71" i="26"/>
  <c r="G71" i="26" s="1"/>
  <c r="H71" i="26" s="1"/>
  <c r="B71" i="25"/>
  <c r="C70" i="26"/>
  <c r="G70" i="26" s="1"/>
  <c r="H70" i="26" s="1"/>
  <c r="B70" i="25"/>
  <c r="C69" i="26"/>
  <c r="G69" i="26" s="1"/>
  <c r="H69" i="26" s="1"/>
  <c r="B69" i="25"/>
  <c r="C68" i="26"/>
  <c r="G68" i="26" s="1"/>
  <c r="H68" i="26" s="1"/>
  <c r="B68" i="25"/>
  <c r="C67" i="26"/>
  <c r="G67" i="26" s="1"/>
  <c r="H67" i="26" s="1"/>
  <c r="B67" i="25"/>
  <c r="C66" i="26"/>
  <c r="G66" i="26" s="1"/>
  <c r="H66" i="26" s="1"/>
  <c r="B66" i="25"/>
  <c r="C65" i="26"/>
  <c r="G65" i="26" s="1"/>
  <c r="H65" i="26" s="1"/>
  <c r="B65" i="25"/>
  <c r="C64" i="26"/>
  <c r="G64" i="26" s="1"/>
  <c r="H64" i="26" s="1"/>
  <c r="B64" i="25"/>
  <c r="C63" i="26"/>
  <c r="G63" i="26" s="1"/>
  <c r="H63" i="26" s="1"/>
  <c r="B63" i="25"/>
  <c r="C62" i="26"/>
  <c r="G62" i="26" s="1"/>
  <c r="H62" i="26" s="1"/>
  <c r="B62" i="25"/>
  <c r="C61" i="26"/>
  <c r="G61" i="26" s="1"/>
  <c r="H61" i="26" s="1"/>
  <c r="B61" i="25"/>
  <c r="C60" i="26"/>
  <c r="G60" i="26" s="1"/>
  <c r="H60" i="26" s="1"/>
  <c r="B60" i="25"/>
  <c r="C59" i="26"/>
  <c r="G59" i="26" s="1"/>
  <c r="H59" i="26" s="1"/>
  <c r="B59" i="25"/>
  <c r="C58" i="26"/>
  <c r="G58" i="26" s="1"/>
  <c r="H58" i="26" s="1"/>
  <c r="B58" i="25"/>
  <c r="C57" i="26"/>
  <c r="G57" i="26" s="1"/>
  <c r="H57" i="26" s="1"/>
  <c r="B57" i="25"/>
  <c r="C56" i="26"/>
  <c r="G56" i="26" s="1"/>
  <c r="H56" i="26" s="1"/>
  <c r="B56" i="25"/>
  <c r="C55" i="26"/>
  <c r="G55" i="26" s="1"/>
  <c r="H55" i="26" s="1"/>
  <c r="B55" i="25"/>
  <c r="C54" i="26"/>
  <c r="G54" i="26" s="1"/>
  <c r="H54" i="26" s="1"/>
  <c r="B54" i="25"/>
  <c r="C53" i="26"/>
  <c r="G53" i="26" s="1"/>
  <c r="H53" i="26" s="1"/>
  <c r="B53" i="25"/>
  <c r="C52" i="26"/>
  <c r="G52" i="26" s="1"/>
  <c r="H52" i="26" s="1"/>
  <c r="B52" i="25"/>
  <c r="C51" i="26"/>
  <c r="G51" i="26" s="1"/>
  <c r="H51" i="26" s="1"/>
  <c r="B51" i="25"/>
  <c r="C50" i="26"/>
  <c r="G50" i="26" s="1"/>
  <c r="H50" i="26" s="1"/>
  <c r="B50" i="25"/>
  <c r="C49" i="26"/>
  <c r="G49" i="26" s="1"/>
  <c r="H49" i="26" s="1"/>
  <c r="B49" i="25"/>
  <c r="C48" i="26"/>
  <c r="G48" i="26" s="1"/>
  <c r="H48" i="26" s="1"/>
  <c r="B48" i="25"/>
  <c r="C47" i="26"/>
  <c r="G47" i="26" s="1"/>
  <c r="H47" i="26" s="1"/>
  <c r="B47" i="25"/>
  <c r="C46" i="26"/>
  <c r="G46" i="26" s="1"/>
  <c r="H46" i="26" s="1"/>
  <c r="B46" i="25"/>
  <c r="C45" i="26"/>
  <c r="G45" i="26" s="1"/>
  <c r="H45" i="26" s="1"/>
  <c r="B45" i="25"/>
  <c r="C44" i="26"/>
  <c r="G44" i="26" s="1"/>
  <c r="H44" i="26" s="1"/>
  <c r="B44" i="25"/>
  <c r="C43" i="26"/>
  <c r="G43" i="26" s="1"/>
  <c r="H43" i="26" s="1"/>
  <c r="B43" i="25"/>
  <c r="C42" i="26"/>
  <c r="G42" i="26" s="1"/>
  <c r="H42" i="26" s="1"/>
  <c r="B42" i="25"/>
  <c r="C41" i="26"/>
  <c r="G41" i="26" s="1"/>
  <c r="H41" i="26" s="1"/>
  <c r="B41" i="25"/>
  <c r="C40" i="26"/>
  <c r="G40" i="26" s="1"/>
  <c r="H40" i="26" s="1"/>
  <c r="B40" i="25"/>
  <c r="C39" i="26"/>
  <c r="G39" i="26" s="1"/>
  <c r="H39" i="26" s="1"/>
  <c r="B39" i="25"/>
  <c r="C38" i="26"/>
  <c r="G38" i="26" s="1"/>
  <c r="H38" i="26" s="1"/>
  <c r="B38" i="25"/>
  <c r="B367" i="25"/>
  <c r="B366" i="25"/>
  <c r="B365" i="25"/>
  <c r="B364" i="25"/>
  <c r="B363" i="25"/>
  <c r="B362" i="25"/>
  <c r="B361" i="25"/>
  <c r="B360" i="25"/>
  <c r="B359" i="25"/>
  <c r="B358" i="25"/>
  <c r="B357" i="25"/>
  <c r="B356" i="25"/>
  <c r="B355" i="25"/>
  <c r="B354" i="25"/>
  <c r="B353" i="25"/>
  <c r="B352" i="25"/>
  <c r="B351" i="25"/>
  <c r="B350" i="25"/>
  <c r="B349" i="25"/>
  <c r="B348" i="25"/>
  <c r="B347" i="25"/>
  <c r="B346" i="25"/>
  <c r="B345" i="25"/>
  <c r="B344" i="25"/>
  <c r="B343" i="25"/>
  <c r="B342" i="25"/>
  <c r="B341" i="25"/>
  <c r="B340" i="25"/>
  <c r="B339" i="25"/>
  <c r="B338" i="25"/>
  <c r="B337" i="25"/>
  <c r="B336" i="25"/>
  <c r="B335" i="25"/>
  <c r="B334" i="25"/>
  <c r="B333" i="25"/>
  <c r="B332" i="25"/>
  <c r="B331" i="25"/>
  <c r="B330" i="25"/>
  <c r="B329" i="25"/>
  <c r="B328" i="25"/>
  <c r="B327" i="25"/>
  <c r="B326" i="25"/>
  <c r="B325" i="25"/>
  <c r="B324" i="25"/>
  <c r="B323" i="25"/>
  <c r="B322" i="25"/>
  <c r="B321" i="25"/>
  <c r="B320" i="25"/>
  <c r="B319" i="25"/>
  <c r="B318" i="25"/>
  <c r="B317" i="25"/>
  <c r="B316" i="25"/>
  <c r="B315" i="25"/>
  <c r="B314" i="25"/>
  <c r="B313" i="25"/>
  <c r="B312" i="25"/>
  <c r="B311" i="25"/>
  <c r="B310" i="25"/>
  <c r="B309" i="25"/>
  <c r="B308" i="25"/>
  <c r="B307" i="25"/>
  <c r="B306" i="25"/>
  <c r="B305" i="25"/>
  <c r="B304" i="25"/>
  <c r="B303" i="25"/>
  <c r="B302" i="25"/>
  <c r="B301" i="25"/>
  <c r="B300" i="25"/>
  <c r="B299" i="25"/>
  <c r="B298" i="25"/>
  <c r="B297" i="25"/>
  <c r="B296" i="25"/>
  <c r="B295" i="25"/>
  <c r="B294" i="25"/>
  <c r="B293" i="25"/>
  <c r="B292" i="25"/>
  <c r="B291" i="25"/>
  <c r="B290" i="25"/>
  <c r="B289" i="25"/>
  <c r="B288" i="25"/>
  <c r="B287" i="25"/>
  <c r="B286" i="25"/>
  <c r="B285" i="25"/>
  <c r="B284" i="25"/>
  <c r="B283" i="25"/>
  <c r="B282" i="25"/>
  <c r="B281" i="25"/>
  <c r="B280" i="25"/>
  <c r="B279" i="25"/>
  <c r="B278" i="25"/>
  <c r="B277" i="25"/>
  <c r="B276" i="25"/>
  <c r="B275" i="25"/>
  <c r="B274" i="25"/>
  <c r="B273" i="25"/>
  <c r="B272" i="25"/>
  <c r="B271" i="25"/>
  <c r="B270" i="25"/>
  <c r="B269" i="25"/>
  <c r="B268" i="25"/>
  <c r="B267" i="25"/>
  <c r="B266" i="25"/>
  <c r="B265" i="25"/>
  <c r="B264" i="25"/>
  <c r="B263" i="25"/>
  <c r="B262" i="25"/>
  <c r="B261" i="25"/>
  <c r="B260" i="25"/>
  <c r="B259" i="25"/>
  <c r="B258" i="25"/>
  <c r="G7" i="26"/>
  <c r="C36" i="26"/>
  <c r="G36" i="26" s="1"/>
  <c r="B36" i="25"/>
  <c r="C37" i="26"/>
  <c r="G37" i="26" s="1"/>
  <c r="B37" i="25"/>
  <c r="F7" i="25"/>
  <c r="H7" i="25"/>
  <c r="F8" i="25"/>
  <c r="H8" i="25" s="1"/>
  <c r="B9" i="25"/>
  <c r="F9" i="25"/>
  <c r="H9" i="25" s="1"/>
  <c r="B10" i="25"/>
  <c r="F10" i="25"/>
  <c r="H10" i="25" s="1"/>
  <c r="B11" i="25"/>
  <c r="F11" i="25"/>
  <c r="H11" i="25" s="1"/>
  <c r="B12" i="25"/>
  <c r="F12" i="25"/>
  <c r="H12" i="25" s="1"/>
  <c r="B13" i="25"/>
  <c r="F13" i="25"/>
  <c r="H13" i="25" s="1"/>
  <c r="B14" i="25"/>
  <c r="F14" i="25"/>
  <c r="H14" i="25" s="1"/>
  <c r="B15" i="25"/>
  <c r="F15" i="25"/>
  <c r="H15" i="25" s="1"/>
  <c r="B16" i="25"/>
  <c r="F16" i="25"/>
  <c r="H16" i="25" s="1"/>
  <c r="B17" i="25"/>
  <c r="F17" i="25"/>
  <c r="H17" i="25" s="1"/>
  <c r="B18" i="25"/>
  <c r="F18" i="25"/>
  <c r="H18" i="25" s="1"/>
  <c r="B19" i="25"/>
  <c r="F19" i="25"/>
  <c r="H19" i="25" s="1"/>
  <c r="B20" i="25"/>
  <c r="F20" i="25"/>
  <c r="H20" i="25" s="1"/>
  <c r="B21" i="25"/>
  <c r="F21" i="25"/>
  <c r="H21" i="25" s="1"/>
  <c r="B22" i="25"/>
  <c r="F22" i="25"/>
  <c r="H22" i="25" s="1"/>
  <c r="B23" i="25"/>
  <c r="F23" i="25"/>
  <c r="H23" i="25" s="1"/>
  <c r="B24" i="25"/>
  <c r="F24" i="25"/>
  <c r="H24" i="25" s="1"/>
  <c r="B25" i="25"/>
  <c r="F25" i="25"/>
  <c r="H25" i="25" s="1"/>
  <c r="B26" i="25"/>
  <c r="F26" i="25"/>
  <c r="H26" i="25" s="1"/>
  <c r="B27" i="25"/>
  <c r="F27" i="25"/>
  <c r="H27" i="25" s="1"/>
  <c r="B28" i="25"/>
  <c r="F28" i="25"/>
  <c r="H28" i="25" s="1"/>
  <c r="B29" i="25"/>
  <c r="F29" i="25"/>
  <c r="H29" i="25" s="1"/>
  <c r="B30" i="25"/>
  <c r="F30" i="25"/>
  <c r="H30" i="25" s="1"/>
  <c r="B31" i="25"/>
  <c r="F31" i="25"/>
  <c r="H31" i="25" s="1"/>
  <c r="B32" i="25"/>
  <c r="F32" i="25"/>
  <c r="H32" i="25" s="1"/>
  <c r="B33" i="25"/>
  <c r="F33" i="25"/>
  <c r="H33" i="25" s="1"/>
  <c r="B34" i="25"/>
  <c r="F34" i="25"/>
  <c r="H34" i="25" s="1"/>
  <c r="B35" i="25"/>
  <c r="F35" i="25"/>
  <c r="H35" i="25" s="1"/>
  <c r="F8" i="26"/>
  <c r="F9" i="26"/>
  <c r="F10" i="26"/>
  <c r="F11" i="26"/>
  <c r="F12" i="26"/>
  <c r="F13" i="26"/>
  <c r="H13" i="26" s="1"/>
  <c r="F14" i="26"/>
  <c r="F15" i="26"/>
  <c r="F16" i="26"/>
  <c r="F17" i="26"/>
  <c r="H17" i="26" s="1"/>
  <c r="F18" i="26"/>
  <c r="F19" i="26"/>
  <c r="F20" i="26"/>
  <c r="H20" i="26" s="1"/>
  <c r="F21" i="26"/>
  <c r="H21" i="26" s="1"/>
  <c r="F22" i="26"/>
  <c r="H22" i="26" s="1"/>
  <c r="F23" i="26"/>
  <c r="F24" i="26"/>
  <c r="H24" i="26" s="1"/>
  <c r="F25" i="26"/>
  <c r="H25" i="26" s="1"/>
  <c r="F26" i="26"/>
  <c r="H26" i="26" s="1"/>
  <c r="F36" i="25"/>
  <c r="H36" i="25" s="1"/>
  <c r="F37" i="25"/>
  <c r="H37" i="25" s="1"/>
  <c r="F27" i="26"/>
  <c r="F28" i="26"/>
  <c r="H28" i="26" s="1"/>
  <c r="F29" i="26"/>
  <c r="H29" i="26" s="1"/>
  <c r="F30" i="26"/>
  <c r="H30" i="26" s="1"/>
  <c r="F31" i="26"/>
  <c r="F32" i="26"/>
  <c r="H32" i="26" s="1"/>
  <c r="F33" i="26"/>
  <c r="H33" i="26" s="1"/>
  <c r="F34" i="26"/>
  <c r="H34" i="26" s="1"/>
  <c r="F35" i="26"/>
  <c r="F36" i="26"/>
  <c r="F37" i="26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30" i="1"/>
  <c r="D30" i="1" s="1"/>
  <c r="B31" i="1"/>
  <c r="D31" i="1" s="1"/>
  <c r="B32" i="1"/>
  <c r="D32" i="1" s="1"/>
  <c r="B33" i="1"/>
  <c r="D33" i="1" s="1"/>
  <c r="B34" i="1"/>
  <c r="D34" i="1" s="1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7" i="15"/>
  <c r="H16" i="26" l="1"/>
  <c r="H12" i="26"/>
  <c r="H35" i="26"/>
  <c r="H31" i="26"/>
  <c r="H27" i="26"/>
  <c r="H23" i="26"/>
  <c r="H19" i="26"/>
  <c r="H15" i="26"/>
  <c r="H11" i="26"/>
  <c r="H9" i="26"/>
  <c r="H18" i="26"/>
  <c r="H14" i="26"/>
  <c r="H10" i="26"/>
  <c r="H36" i="26"/>
  <c r="H37" i="26"/>
  <c r="D8" i="25"/>
  <c r="C8" i="26"/>
  <c r="G8" i="26" s="1"/>
  <c r="H8" i="26" s="1"/>
  <c r="B368" i="25"/>
  <c r="H368" i="25"/>
  <c r="D258" i="25"/>
  <c r="G258" i="25"/>
  <c r="D259" i="25"/>
  <c r="G259" i="25"/>
  <c r="D260" i="25"/>
  <c r="G260" i="25"/>
  <c r="D261" i="25"/>
  <c r="G261" i="25"/>
  <c r="D262" i="25"/>
  <c r="G262" i="25"/>
  <c r="D263" i="25"/>
  <c r="G263" i="25"/>
  <c r="D264" i="25"/>
  <c r="G264" i="25"/>
  <c r="D265" i="25"/>
  <c r="G265" i="25"/>
  <c r="D266" i="25"/>
  <c r="G266" i="25"/>
  <c r="D267" i="25"/>
  <c r="G267" i="25"/>
  <c r="D268" i="25"/>
  <c r="G268" i="25"/>
  <c r="D269" i="25"/>
  <c r="G269" i="25"/>
  <c r="D270" i="25"/>
  <c r="G270" i="25"/>
  <c r="D271" i="25"/>
  <c r="G271" i="25"/>
  <c r="D272" i="25"/>
  <c r="G272" i="25"/>
  <c r="D273" i="25"/>
  <c r="G273" i="25"/>
  <c r="D274" i="25"/>
  <c r="G274" i="25"/>
  <c r="D275" i="25"/>
  <c r="G275" i="25"/>
  <c r="D276" i="25"/>
  <c r="G276" i="25"/>
  <c r="D277" i="25"/>
  <c r="G277" i="25"/>
  <c r="D278" i="25"/>
  <c r="G278" i="25"/>
  <c r="D279" i="25"/>
  <c r="G279" i="25"/>
  <c r="D280" i="25"/>
  <c r="G280" i="25"/>
  <c r="D281" i="25"/>
  <c r="G281" i="25"/>
  <c r="D282" i="25"/>
  <c r="G282" i="25"/>
  <c r="D283" i="25"/>
  <c r="G283" i="25"/>
  <c r="D284" i="25"/>
  <c r="G284" i="25"/>
  <c r="D285" i="25"/>
  <c r="G285" i="25"/>
  <c r="D286" i="25"/>
  <c r="G286" i="25"/>
  <c r="D287" i="25"/>
  <c r="G287" i="25"/>
  <c r="D288" i="25"/>
  <c r="G288" i="25"/>
  <c r="D289" i="25"/>
  <c r="G289" i="25"/>
  <c r="D290" i="25"/>
  <c r="G290" i="25"/>
  <c r="D291" i="25"/>
  <c r="G291" i="25"/>
  <c r="D292" i="25"/>
  <c r="G292" i="25"/>
  <c r="D293" i="25"/>
  <c r="G293" i="25"/>
  <c r="D294" i="25"/>
  <c r="G294" i="25"/>
  <c r="D295" i="25"/>
  <c r="G295" i="25"/>
  <c r="D296" i="25"/>
  <c r="G296" i="25"/>
  <c r="D297" i="25"/>
  <c r="G297" i="25"/>
  <c r="D298" i="25"/>
  <c r="G298" i="25"/>
  <c r="D299" i="25"/>
  <c r="G299" i="25"/>
  <c r="D300" i="25"/>
  <c r="G300" i="25"/>
  <c r="D301" i="25"/>
  <c r="G301" i="25"/>
  <c r="D302" i="25"/>
  <c r="G302" i="25"/>
  <c r="D303" i="25"/>
  <c r="G303" i="25"/>
  <c r="D304" i="25"/>
  <c r="G304" i="25"/>
  <c r="D305" i="25"/>
  <c r="G305" i="25"/>
  <c r="D306" i="25"/>
  <c r="G306" i="25"/>
  <c r="D307" i="25"/>
  <c r="G307" i="25"/>
  <c r="D308" i="25"/>
  <c r="G308" i="25"/>
  <c r="D309" i="25"/>
  <c r="G309" i="25"/>
  <c r="D310" i="25"/>
  <c r="G310" i="25"/>
  <c r="D311" i="25"/>
  <c r="G311" i="25"/>
  <c r="D312" i="25"/>
  <c r="G312" i="25"/>
  <c r="D313" i="25"/>
  <c r="G313" i="25"/>
  <c r="D314" i="25"/>
  <c r="G314" i="25"/>
  <c r="D315" i="25"/>
  <c r="G315" i="25"/>
  <c r="D316" i="25"/>
  <c r="G316" i="25"/>
  <c r="D317" i="25"/>
  <c r="G317" i="25"/>
  <c r="D318" i="25"/>
  <c r="G318" i="25"/>
  <c r="D319" i="25"/>
  <c r="G319" i="25"/>
  <c r="D320" i="25"/>
  <c r="G320" i="25"/>
  <c r="D321" i="25"/>
  <c r="G321" i="25"/>
  <c r="D322" i="25"/>
  <c r="G322" i="25"/>
  <c r="D323" i="25"/>
  <c r="G323" i="25"/>
  <c r="D324" i="25"/>
  <c r="G324" i="25"/>
  <c r="D325" i="25"/>
  <c r="G325" i="25"/>
  <c r="D326" i="25"/>
  <c r="G326" i="25"/>
  <c r="D327" i="25"/>
  <c r="G327" i="25"/>
  <c r="D328" i="25"/>
  <c r="G328" i="25"/>
  <c r="D329" i="25"/>
  <c r="G329" i="25"/>
  <c r="D330" i="25"/>
  <c r="G330" i="25"/>
  <c r="D331" i="25"/>
  <c r="G331" i="25"/>
  <c r="D332" i="25"/>
  <c r="G332" i="25"/>
  <c r="D333" i="25"/>
  <c r="G333" i="25"/>
  <c r="D334" i="25"/>
  <c r="G334" i="25"/>
  <c r="D335" i="25"/>
  <c r="G335" i="25"/>
  <c r="D336" i="25"/>
  <c r="G336" i="25"/>
  <c r="D337" i="25"/>
  <c r="G337" i="25"/>
  <c r="D338" i="25"/>
  <c r="G338" i="25"/>
  <c r="D339" i="25"/>
  <c r="G339" i="25"/>
  <c r="D340" i="25"/>
  <c r="G340" i="25"/>
  <c r="D341" i="25"/>
  <c r="G341" i="25"/>
  <c r="D342" i="25"/>
  <c r="G342" i="25"/>
  <c r="D343" i="25"/>
  <c r="G343" i="25"/>
  <c r="D344" i="25"/>
  <c r="G344" i="25"/>
  <c r="D345" i="25"/>
  <c r="G345" i="25"/>
  <c r="D346" i="25"/>
  <c r="G346" i="25"/>
  <c r="D347" i="25"/>
  <c r="G347" i="25"/>
  <c r="D348" i="25"/>
  <c r="G348" i="25"/>
  <c r="D349" i="25"/>
  <c r="G349" i="25"/>
  <c r="D350" i="25"/>
  <c r="G350" i="25"/>
  <c r="D351" i="25"/>
  <c r="G351" i="25"/>
  <c r="D352" i="25"/>
  <c r="G352" i="25"/>
  <c r="D353" i="25"/>
  <c r="G353" i="25"/>
  <c r="D354" i="25"/>
  <c r="G354" i="25"/>
  <c r="D355" i="25"/>
  <c r="G355" i="25"/>
  <c r="D356" i="25"/>
  <c r="G356" i="25"/>
  <c r="D357" i="25"/>
  <c r="G357" i="25"/>
  <c r="D358" i="25"/>
  <c r="G358" i="25"/>
  <c r="D359" i="25"/>
  <c r="G359" i="25"/>
  <c r="D360" i="25"/>
  <c r="G360" i="25"/>
  <c r="D361" i="25"/>
  <c r="G361" i="25"/>
  <c r="D362" i="25"/>
  <c r="G362" i="25"/>
  <c r="D363" i="25"/>
  <c r="G363" i="25"/>
  <c r="D364" i="25"/>
  <c r="G364" i="25"/>
  <c r="D365" i="25"/>
  <c r="G365" i="25"/>
  <c r="D366" i="25"/>
  <c r="G366" i="25"/>
  <c r="D367" i="25"/>
  <c r="G367" i="25"/>
  <c r="D38" i="25"/>
  <c r="G38" i="25"/>
  <c r="D39" i="25"/>
  <c r="G39" i="25"/>
  <c r="I39" i="25" s="1"/>
  <c r="D40" i="25"/>
  <c r="G40" i="25"/>
  <c r="D41" i="25"/>
  <c r="G41" i="25"/>
  <c r="D42" i="25"/>
  <c r="G42" i="25"/>
  <c r="D43" i="25"/>
  <c r="G43" i="25"/>
  <c r="D44" i="25"/>
  <c r="G44" i="25"/>
  <c r="D45" i="25"/>
  <c r="G45" i="25"/>
  <c r="D46" i="25"/>
  <c r="G46" i="25"/>
  <c r="D47" i="25"/>
  <c r="G47" i="25"/>
  <c r="D48" i="25"/>
  <c r="G48" i="25"/>
  <c r="D49" i="25"/>
  <c r="G49" i="25"/>
  <c r="D50" i="25"/>
  <c r="G50" i="25"/>
  <c r="D51" i="25"/>
  <c r="G51" i="25"/>
  <c r="D52" i="25"/>
  <c r="G52" i="25"/>
  <c r="D53" i="25"/>
  <c r="G53" i="25"/>
  <c r="D54" i="25"/>
  <c r="G54" i="25"/>
  <c r="D55" i="25"/>
  <c r="G55" i="25"/>
  <c r="D56" i="25"/>
  <c r="G56" i="25"/>
  <c r="D57" i="25"/>
  <c r="G57" i="25"/>
  <c r="D58" i="25"/>
  <c r="G58" i="25"/>
  <c r="D59" i="25"/>
  <c r="G59" i="25"/>
  <c r="D60" i="25"/>
  <c r="G60" i="25"/>
  <c r="D61" i="25"/>
  <c r="G61" i="25"/>
  <c r="D62" i="25"/>
  <c r="G62" i="25"/>
  <c r="D63" i="25"/>
  <c r="G63" i="25"/>
  <c r="D64" i="25"/>
  <c r="G64" i="25"/>
  <c r="D65" i="25"/>
  <c r="G65" i="25"/>
  <c r="D66" i="25"/>
  <c r="G66" i="25"/>
  <c r="D67" i="25"/>
  <c r="G67" i="25"/>
  <c r="D68" i="25"/>
  <c r="G68" i="25"/>
  <c r="D69" i="25"/>
  <c r="G69" i="25"/>
  <c r="D70" i="25"/>
  <c r="G70" i="25"/>
  <c r="D71" i="25"/>
  <c r="G71" i="25"/>
  <c r="D72" i="25"/>
  <c r="G72" i="25"/>
  <c r="D73" i="25"/>
  <c r="G73" i="25"/>
  <c r="D74" i="25"/>
  <c r="G74" i="25"/>
  <c r="D75" i="25"/>
  <c r="G75" i="25"/>
  <c r="D76" i="25"/>
  <c r="G76" i="25"/>
  <c r="D77" i="25"/>
  <c r="G77" i="25"/>
  <c r="D78" i="25"/>
  <c r="G78" i="25"/>
  <c r="D79" i="25"/>
  <c r="G79" i="25"/>
  <c r="D80" i="25"/>
  <c r="G80" i="25"/>
  <c r="D81" i="25"/>
  <c r="G81" i="25"/>
  <c r="D82" i="25"/>
  <c r="G82" i="25"/>
  <c r="D83" i="25"/>
  <c r="G83" i="25"/>
  <c r="D84" i="25"/>
  <c r="G84" i="25"/>
  <c r="D85" i="25"/>
  <c r="G85" i="25"/>
  <c r="D86" i="25"/>
  <c r="G86" i="25"/>
  <c r="D87" i="25"/>
  <c r="G87" i="25"/>
  <c r="D88" i="25"/>
  <c r="G88" i="25"/>
  <c r="D89" i="25"/>
  <c r="G89" i="25"/>
  <c r="D90" i="25"/>
  <c r="G90" i="25"/>
  <c r="D91" i="25"/>
  <c r="G91" i="25"/>
  <c r="D92" i="25"/>
  <c r="G92" i="25"/>
  <c r="D93" i="25"/>
  <c r="G93" i="25"/>
  <c r="D94" i="25"/>
  <c r="G94" i="25"/>
  <c r="D95" i="25"/>
  <c r="G95" i="25"/>
  <c r="D96" i="25"/>
  <c r="G96" i="25"/>
  <c r="D97" i="25"/>
  <c r="G97" i="25"/>
  <c r="D98" i="25"/>
  <c r="G98" i="25"/>
  <c r="D99" i="25"/>
  <c r="G99" i="25"/>
  <c r="D100" i="25"/>
  <c r="G100" i="25"/>
  <c r="D101" i="25"/>
  <c r="G101" i="25"/>
  <c r="D102" i="25"/>
  <c r="G102" i="25"/>
  <c r="D103" i="25"/>
  <c r="G103" i="25"/>
  <c r="D104" i="25"/>
  <c r="G104" i="25"/>
  <c r="D105" i="25"/>
  <c r="G105" i="25"/>
  <c r="D106" i="25"/>
  <c r="G106" i="25"/>
  <c r="D107" i="25"/>
  <c r="G107" i="25"/>
  <c r="D108" i="25"/>
  <c r="G108" i="25"/>
  <c r="D109" i="25"/>
  <c r="G109" i="25"/>
  <c r="D110" i="25"/>
  <c r="G110" i="25"/>
  <c r="D111" i="25"/>
  <c r="G111" i="25"/>
  <c r="D112" i="25"/>
  <c r="G112" i="25"/>
  <c r="D113" i="25"/>
  <c r="G113" i="25"/>
  <c r="D114" i="25"/>
  <c r="G114" i="25"/>
  <c r="D115" i="25"/>
  <c r="G115" i="25"/>
  <c r="D116" i="25"/>
  <c r="G116" i="25"/>
  <c r="D117" i="25"/>
  <c r="G117" i="25"/>
  <c r="D118" i="25"/>
  <c r="G118" i="25"/>
  <c r="D119" i="25"/>
  <c r="G119" i="25"/>
  <c r="D120" i="25"/>
  <c r="G120" i="25"/>
  <c r="D121" i="25"/>
  <c r="G121" i="25"/>
  <c r="D122" i="25"/>
  <c r="G122" i="25"/>
  <c r="D123" i="25"/>
  <c r="G123" i="25"/>
  <c r="D124" i="25"/>
  <c r="G124" i="25"/>
  <c r="D125" i="25"/>
  <c r="G125" i="25"/>
  <c r="D126" i="25"/>
  <c r="G126" i="25"/>
  <c r="D127" i="25"/>
  <c r="G127" i="25"/>
  <c r="D128" i="25"/>
  <c r="G128" i="25"/>
  <c r="D129" i="25"/>
  <c r="G129" i="25"/>
  <c r="D130" i="25"/>
  <c r="G130" i="25"/>
  <c r="D131" i="25"/>
  <c r="G131" i="25"/>
  <c r="D132" i="25"/>
  <c r="G132" i="25"/>
  <c r="D133" i="25"/>
  <c r="G133" i="25"/>
  <c r="D134" i="25"/>
  <c r="G134" i="25"/>
  <c r="D135" i="25"/>
  <c r="G135" i="25"/>
  <c r="D136" i="25"/>
  <c r="G136" i="25"/>
  <c r="D137" i="25"/>
  <c r="G137" i="25"/>
  <c r="D138" i="25"/>
  <c r="G138" i="25"/>
  <c r="D139" i="25"/>
  <c r="G139" i="25"/>
  <c r="D140" i="25"/>
  <c r="G140" i="25"/>
  <c r="D141" i="25"/>
  <c r="G141" i="25"/>
  <c r="D142" i="25"/>
  <c r="G142" i="25"/>
  <c r="D143" i="25"/>
  <c r="G143" i="25"/>
  <c r="D144" i="25"/>
  <c r="G144" i="25"/>
  <c r="D145" i="25"/>
  <c r="G145" i="25"/>
  <c r="D146" i="25"/>
  <c r="G146" i="25"/>
  <c r="D147" i="25"/>
  <c r="G147" i="25"/>
  <c r="D148" i="25"/>
  <c r="G148" i="25"/>
  <c r="D149" i="25"/>
  <c r="G149" i="25"/>
  <c r="D150" i="25"/>
  <c r="G150" i="25"/>
  <c r="D151" i="25"/>
  <c r="G151" i="25"/>
  <c r="D152" i="25"/>
  <c r="G152" i="25"/>
  <c r="D153" i="25"/>
  <c r="G153" i="25"/>
  <c r="D154" i="25"/>
  <c r="G154" i="25"/>
  <c r="D155" i="25"/>
  <c r="G155" i="25"/>
  <c r="D156" i="25"/>
  <c r="G156" i="25"/>
  <c r="D157" i="25"/>
  <c r="G157" i="25"/>
  <c r="D158" i="25"/>
  <c r="G158" i="25"/>
  <c r="D159" i="25"/>
  <c r="G159" i="25"/>
  <c r="D160" i="25"/>
  <c r="G160" i="25"/>
  <c r="D161" i="25"/>
  <c r="G161" i="25"/>
  <c r="D162" i="25"/>
  <c r="G162" i="25"/>
  <c r="D163" i="25"/>
  <c r="G163" i="25"/>
  <c r="D164" i="25"/>
  <c r="G164" i="25"/>
  <c r="D165" i="25"/>
  <c r="G165" i="25"/>
  <c r="D166" i="25"/>
  <c r="G166" i="25"/>
  <c r="D167" i="25"/>
  <c r="G167" i="25"/>
  <c r="D168" i="25"/>
  <c r="G168" i="25"/>
  <c r="D169" i="25"/>
  <c r="G169" i="25"/>
  <c r="D170" i="25"/>
  <c r="G170" i="25"/>
  <c r="D171" i="25"/>
  <c r="G171" i="25"/>
  <c r="D172" i="25"/>
  <c r="G172" i="25"/>
  <c r="D173" i="25"/>
  <c r="G173" i="25"/>
  <c r="D174" i="25"/>
  <c r="G174" i="25"/>
  <c r="D175" i="25"/>
  <c r="G175" i="25"/>
  <c r="D176" i="25"/>
  <c r="G176" i="25"/>
  <c r="D177" i="25"/>
  <c r="G177" i="25"/>
  <c r="D178" i="25"/>
  <c r="G178" i="25"/>
  <c r="D179" i="25"/>
  <c r="G179" i="25"/>
  <c r="D180" i="25"/>
  <c r="G180" i="25"/>
  <c r="D181" i="25"/>
  <c r="G181" i="25"/>
  <c r="D182" i="25"/>
  <c r="G182" i="25"/>
  <c r="D183" i="25"/>
  <c r="G183" i="25"/>
  <c r="D184" i="25"/>
  <c r="G184" i="25"/>
  <c r="D185" i="25"/>
  <c r="G185" i="25"/>
  <c r="D186" i="25"/>
  <c r="G186" i="25"/>
  <c r="D187" i="25"/>
  <c r="G187" i="25"/>
  <c r="D188" i="25"/>
  <c r="G188" i="25"/>
  <c r="D189" i="25"/>
  <c r="G189" i="25"/>
  <c r="D190" i="25"/>
  <c r="G190" i="25"/>
  <c r="D191" i="25"/>
  <c r="G191" i="25"/>
  <c r="D192" i="25"/>
  <c r="G192" i="25"/>
  <c r="D193" i="25"/>
  <c r="G193" i="25"/>
  <c r="D194" i="25"/>
  <c r="G194" i="25"/>
  <c r="D195" i="25"/>
  <c r="G195" i="25"/>
  <c r="D196" i="25"/>
  <c r="G196" i="25"/>
  <c r="D197" i="25"/>
  <c r="G197" i="25"/>
  <c r="D198" i="25"/>
  <c r="G198" i="25"/>
  <c r="D199" i="25"/>
  <c r="G199" i="25"/>
  <c r="D200" i="25"/>
  <c r="G200" i="25"/>
  <c r="D201" i="25"/>
  <c r="G201" i="25"/>
  <c r="D202" i="25"/>
  <c r="G202" i="25"/>
  <c r="D203" i="25"/>
  <c r="G203" i="25"/>
  <c r="D204" i="25"/>
  <c r="G204" i="25"/>
  <c r="D205" i="25"/>
  <c r="G205" i="25"/>
  <c r="D206" i="25"/>
  <c r="G206" i="25"/>
  <c r="D207" i="25"/>
  <c r="G207" i="25"/>
  <c r="D208" i="25"/>
  <c r="G208" i="25"/>
  <c r="D209" i="25"/>
  <c r="G209" i="25"/>
  <c r="D210" i="25"/>
  <c r="G210" i="25"/>
  <c r="D211" i="25"/>
  <c r="G211" i="25"/>
  <c r="D212" i="25"/>
  <c r="G212" i="25"/>
  <c r="D213" i="25"/>
  <c r="G213" i="25"/>
  <c r="D214" i="25"/>
  <c r="G214" i="25"/>
  <c r="D215" i="25"/>
  <c r="G215" i="25"/>
  <c r="D216" i="25"/>
  <c r="G216" i="25"/>
  <c r="D217" i="25"/>
  <c r="G217" i="25"/>
  <c r="D218" i="25"/>
  <c r="G218" i="25"/>
  <c r="D219" i="25"/>
  <c r="G219" i="25"/>
  <c r="D220" i="25"/>
  <c r="G220" i="25"/>
  <c r="D221" i="25"/>
  <c r="G221" i="25"/>
  <c r="D222" i="25"/>
  <c r="G222" i="25"/>
  <c r="D223" i="25"/>
  <c r="G223" i="25"/>
  <c r="D224" i="25"/>
  <c r="G224" i="25"/>
  <c r="D225" i="25"/>
  <c r="G225" i="25"/>
  <c r="D226" i="25"/>
  <c r="G226" i="25"/>
  <c r="D227" i="25"/>
  <c r="G227" i="25"/>
  <c r="D228" i="25"/>
  <c r="G228" i="25"/>
  <c r="D229" i="25"/>
  <c r="G229" i="25"/>
  <c r="D230" i="25"/>
  <c r="G230" i="25"/>
  <c r="D231" i="25"/>
  <c r="G231" i="25"/>
  <c r="D232" i="25"/>
  <c r="G232" i="25"/>
  <c r="D233" i="25"/>
  <c r="G233" i="25"/>
  <c r="D234" i="25"/>
  <c r="G234" i="25"/>
  <c r="D235" i="25"/>
  <c r="G235" i="25"/>
  <c r="D236" i="25"/>
  <c r="G236" i="25"/>
  <c r="D237" i="25"/>
  <c r="G237" i="25"/>
  <c r="D238" i="25"/>
  <c r="G238" i="25"/>
  <c r="D239" i="25"/>
  <c r="G239" i="25"/>
  <c r="D240" i="25"/>
  <c r="G240" i="25"/>
  <c r="D241" i="25"/>
  <c r="G241" i="25"/>
  <c r="D242" i="25"/>
  <c r="G242" i="25"/>
  <c r="D243" i="25"/>
  <c r="G243" i="25"/>
  <c r="D244" i="25"/>
  <c r="G244" i="25"/>
  <c r="D245" i="25"/>
  <c r="G245" i="25"/>
  <c r="D246" i="25"/>
  <c r="G246" i="25"/>
  <c r="D247" i="25"/>
  <c r="G247" i="25"/>
  <c r="D248" i="25"/>
  <c r="G248" i="25"/>
  <c r="D249" i="25"/>
  <c r="G249" i="25"/>
  <c r="D250" i="25"/>
  <c r="G250" i="25"/>
  <c r="D251" i="25"/>
  <c r="G251" i="25"/>
  <c r="D252" i="25"/>
  <c r="G252" i="25"/>
  <c r="D253" i="25"/>
  <c r="G253" i="25"/>
  <c r="D254" i="25"/>
  <c r="G254" i="25"/>
  <c r="D255" i="25"/>
  <c r="G255" i="25"/>
  <c r="D256" i="25"/>
  <c r="G256" i="25"/>
  <c r="D257" i="25"/>
  <c r="G257" i="25"/>
  <c r="G35" i="25"/>
  <c r="D35" i="25"/>
  <c r="G34" i="25"/>
  <c r="D34" i="25"/>
  <c r="G33" i="25"/>
  <c r="D33" i="25"/>
  <c r="G32" i="25"/>
  <c r="D32" i="25"/>
  <c r="G31" i="25"/>
  <c r="D31" i="25"/>
  <c r="G30" i="25"/>
  <c r="D30" i="25"/>
  <c r="G29" i="25"/>
  <c r="D29" i="25"/>
  <c r="G28" i="25"/>
  <c r="D28" i="25"/>
  <c r="G27" i="25"/>
  <c r="D27" i="25"/>
  <c r="G26" i="25"/>
  <c r="D26" i="25"/>
  <c r="G25" i="25"/>
  <c r="D25" i="25"/>
  <c r="G24" i="25"/>
  <c r="D24" i="25"/>
  <c r="G23" i="25"/>
  <c r="D23" i="25"/>
  <c r="G22" i="25"/>
  <c r="D22" i="25"/>
  <c r="G21" i="25"/>
  <c r="D21" i="25"/>
  <c r="G20" i="25"/>
  <c r="D20" i="25"/>
  <c r="G19" i="25"/>
  <c r="D19" i="25"/>
  <c r="G18" i="25"/>
  <c r="D18" i="25"/>
  <c r="G17" i="25"/>
  <c r="D17" i="25"/>
  <c r="G16" i="25"/>
  <c r="D16" i="25"/>
  <c r="G15" i="25"/>
  <c r="D15" i="25"/>
  <c r="G14" i="25"/>
  <c r="D14" i="25"/>
  <c r="G13" i="25"/>
  <c r="D13" i="25"/>
  <c r="G12" i="25"/>
  <c r="D12" i="25"/>
  <c r="G11" i="25"/>
  <c r="D11" i="25"/>
  <c r="G10" i="25"/>
  <c r="D10" i="25"/>
  <c r="G9" i="25"/>
  <c r="G8" i="25"/>
  <c r="G7" i="25"/>
  <c r="G37" i="25"/>
  <c r="D37" i="25"/>
  <c r="G36" i="25"/>
  <c r="D36" i="25"/>
  <c r="B29" i="21"/>
  <c r="B27" i="21"/>
  <c r="B26" i="21"/>
  <c r="B28" i="21"/>
  <c r="C368" i="26" l="1"/>
  <c r="G368" i="26"/>
  <c r="G368" i="25"/>
  <c r="D368" i="25"/>
  <c r="D8" i="7" l="1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7" i="7"/>
  <c r="E31" i="21" l="1"/>
  <c r="F31" i="21"/>
  <c r="G31" i="21"/>
  <c r="H31" i="21"/>
  <c r="I31" i="21"/>
  <c r="J31" i="21"/>
  <c r="K31" i="21"/>
  <c r="L31" i="21"/>
  <c r="M31" i="21"/>
  <c r="N31" i="21"/>
  <c r="O31" i="21"/>
  <c r="P31" i="21"/>
  <c r="Q31" i="21"/>
  <c r="R31" i="21"/>
  <c r="S31" i="21"/>
  <c r="T31" i="21"/>
  <c r="U31" i="21"/>
  <c r="V31" i="21"/>
  <c r="W31" i="21"/>
  <c r="X31" i="21"/>
  <c r="D31" i="21"/>
  <c r="B16" i="21"/>
  <c r="B17" i="21"/>
  <c r="B18" i="21"/>
  <c r="B19" i="21"/>
  <c r="B20" i="21"/>
  <c r="B21" i="21"/>
  <c r="B22" i="21"/>
  <c r="B23" i="21"/>
  <c r="B24" i="21"/>
  <c r="B25" i="21"/>
  <c r="B30" i="21"/>
  <c r="B5" i="21" l="1"/>
  <c r="B6" i="21"/>
  <c r="B7" i="21"/>
  <c r="B8" i="21"/>
  <c r="B9" i="21"/>
  <c r="B10" i="21"/>
  <c r="B11" i="21"/>
  <c r="B12" i="21"/>
  <c r="B13" i="21"/>
  <c r="B14" i="21"/>
  <c r="B15" i="21"/>
  <c r="B4" i="21"/>
  <c r="C7" i="15" l="1"/>
  <c r="F8" i="15" l="1"/>
  <c r="B8" i="7" l="1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C8" i="15" l="1"/>
  <c r="F37" i="15"/>
  <c r="F35" i="15"/>
  <c r="F33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7" i="15"/>
  <c r="F32" i="15"/>
  <c r="F34" i="15"/>
  <c r="F36" i="15"/>
  <c r="C20" i="15" l="1"/>
  <c r="C9" i="15" l="1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19" i="15"/>
  <c r="C18" i="15"/>
  <c r="C17" i="15"/>
  <c r="C16" i="15"/>
  <c r="C15" i="15"/>
  <c r="C14" i="15"/>
  <c r="C13" i="15"/>
  <c r="C12" i="15"/>
  <c r="C11" i="15"/>
  <c r="C10" i="15"/>
  <c r="C35" i="1"/>
  <c r="B8" i="15" l="1"/>
  <c r="H7" i="15"/>
  <c r="B16" i="15"/>
  <c r="E24" i="7"/>
  <c r="E22" i="7"/>
  <c r="E20" i="7"/>
  <c r="E16" i="7"/>
  <c r="E12" i="7"/>
  <c r="E8" i="7"/>
  <c r="E18" i="7"/>
  <c r="E14" i="7"/>
  <c r="E10" i="7"/>
  <c r="B36" i="15"/>
  <c r="B34" i="15"/>
  <c r="B32" i="15"/>
  <c r="B30" i="15"/>
  <c r="B28" i="15"/>
  <c r="B26" i="15"/>
  <c r="B24" i="15"/>
  <c r="B22" i="15"/>
  <c r="B20" i="15"/>
  <c r="B18" i="15"/>
  <c r="C16" i="7"/>
  <c r="B14" i="15"/>
  <c r="B12" i="15"/>
  <c r="B10" i="15"/>
  <c r="B37" i="15"/>
  <c r="B35" i="15"/>
  <c r="B33" i="15"/>
  <c r="B31" i="15"/>
  <c r="B29" i="15"/>
  <c r="B27" i="15"/>
  <c r="B25" i="15"/>
  <c r="B23" i="15"/>
  <c r="B21" i="15"/>
  <c r="B19" i="15"/>
  <c r="B17" i="15"/>
  <c r="B15" i="15"/>
  <c r="B13" i="15"/>
  <c r="B11" i="15"/>
  <c r="E37" i="7"/>
  <c r="E36" i="7"/>
  <c r="E35" i="7"/>
  <c r="E34" i="7"/>
  <c r="E33" i="7"/>
  <c r="E32" i="7"/>
  <c r="E31" i="7"/>
  <c r="E30" i="7"/>
  <c r="E29" i="7"/>
  <c r="E28" i="7"/>
  <c r="E27" i="7"/>
  <c r="E26" i="7"/>
  <c r="E7" i="7"/>
  <c r="E9" i="7"/>
  <c r="E11" i="7"/>
  <c r="E13" i="7"/>
  <c r="E15" i="7"/>
  <c r="E17" i="7"/>
  <c r="E19" i="7"/>
  <c r="E21" i="7"/>
  <c r="E23" i="7"/>
  <c r="E25" i="7"/>
  <c r="C30" i="21" l="1"/>
  <c r="C28" i="21"/>
  <c r="C26" i="21"/>
  <c r="C27" i="21"/>
  <c r="C29" i="21"/>
  <c r="C16" i="21"/>
  <c r="C17" i="21"/>
  <c r="C18" i="21"/>
  <c r="C19" i="21"/>
  <c r="C20" i="21"/>
  <c r="C21" i="21"/>
  <c r="C22" i="21"/>
  <c r="C23" i="21"/>
  <c r="C24" i="21"/>
  <c r="C25" i="21"/>
  <c r="C4" i="21"/>
  <c r="C15" i="21"/>
  <c r="C14" i="21"/>
  <c r="C13" i="21"/>
  <c r="C12" i="21"/>
  <c r="C11" i="21"/>
  <c r="C10" i="21"/>
  <c r="C9" i="21"/>
  <c r="C8" i="21"/>
  <c r="C7" i="21"/>
  <c r="C6" i="21"/>
  <c r="C5" i="21"/>
  <c r="G11" i="15"/>
  <c r="D11" i="15"/>
  <c r="G13" i="15"/>
  <c r="D13" i="15"/>
  <c r="G15" i="15"/>
  <c r="D15" i="15"/>
  <c r="G17" i="15"/>
  <c r="D17" i="15"/>
  <c r="G19" i="15"/>
  <c r="D19" i="15"/>
  <c r="G21" i="15"/>
  <c r="D21" i="15"/>
  <c r="G23" i="15"/>
  <c r="D23" i="15"/>
  <c r="G25" i="15"/>
  <c r="D25" i="15"/>
  <c r="G27" i="15"/>
  <c r="D27" i="15"/>
  <c r="G29" i="15"/>
  <c r="D29" i="15"/>
  <c r="G31" i="15"/>
  <c r="D31" i="15"/>
  <c r="G33" i="15"/>
  <c r="D33" i="15"/>
  <c r="G35" i="15"/>
  <c r="D35" i="15"/>
  <c r="G37" i="15"/>
  <c r="D37" i="15"/>
  <c r="G10" i="15"/>
  <c r="D10" i="15"/>
  <c r="G12" i="15"/>
  <c r="D12" i="15"/>
  <c r="G14" i="15"/>
  <c r="D14" i="15"/>
  <c r="G18" i="15"/>
  <c r="D18" i="15"/>
  <c r="G20" i="15"/>
  <c r="D20" i="15"/>
  <c r="G22" i="15"/>
  <c r="D22" i="15"/>
  <c r="G24" i="15"/>
  <c r="D24" i="15"/>
  <c r="G26" i="15"/>
  <c r="D26" i="15"/>
  <c r="G28" i="15"/>
  <c r="D28" i="15"/>
  <c r="G30" i="15"/>
  <c r="D30" i="15"/>
  <c r="G32" i="15"/>
  <c r="D32" i="15"/>
  <c r="G34" i="15"/>
  <c r="D34" i="15"/>
  <c r="G36" i="15"/>
  <c r="D36" i="15"/>
  <c r="G16" i="15"/>
  <c r="D16" i="15"/>
  <c r="G8" i="15"/>
  <c r="D8" i="15"/>
  <c r="C9" i="7"/>
  <c r="B9" i="15"/>
  <c r="C11" i="7"/>
  <c r="C15" i="7"/>
  <c r="C19" i="7"/>
  <c r="C23" i="7"/>
  <c r="C27" i="7"/>
  <c r="C31" i="7"/>
  <c r="C35" i="7"/>
  <c r="C10" i="7"/>
  <c r="C14" i="7"/>
  <c r="C18" i="7"/>
  <c r="C22" i="7"/>
  <c r="C26" i="7"/>
  <c r="C30" i="7"/>
  <c r="C34" i="7"/>
  <c r="C13" i="7"/>
  <c r="C17" i="7"/>
  <c r="C21" i="7"/>
  <c r="C25" i="7"/>
  <c r="C29" i="7"/>
  <c r="C33" i="7"/>
  <c r="C37" i="7"/>
  <c r="C8" i="7"/>
  <c r="C12" i="7"/>
  <c r="C20" i="7"/>
  <c r="C24" i="7"/>
  <c r="C28" i="7"/>
  <c r="C32" i="7"/>
  <c r="C36" i="7"/>
  <c r="G9" i="15" l="1"/>
  <c r="D9" i="15"/>
  <c r="H37" i="15" l="1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C38" i="15" l="1"/>
  <c r="H8" i="15"/>
  <c r="F10" i="7"/>
  <c r="F16" i="7"/>
  <c r="F18" i="7"/>
  <c r="F22" i="7"/>
  <c r="F26" i="7"/>
  <c r="F28" i="7"/>
  <c r="F32" i="7"/>
  <c r="F9" i="7"/>
  <c r="F11" i="7"/>
  <c r="F13" i="7"/>
  <c r="F15" i="7"/>
  <c r="F17" i="7"/>
  <c r="F19" i="7"/>
  <c r="F21" i="7"/>
  <c r="F23" i="7"/>
  <c r="F25" i="7"/>
  <c r="F27" i="7"/>
  <c r="F29" i="7"/>
  <c r="F31" i="7"/>
  <c r="F33" i="7"/>
  <c r="F35" i="7"/>
  <c r="F12" i="7"/>
  <c r="F14" i="7"/>
  <c r="F24" i="7"/>
  <c r="F30" i="7"/>
  <c r="F37" i="7"/>
  <c r="F34" i="7"/>
  <c r="F20" i="7"/>
  <c r="F8" i="7"/>
  <c r="G22" i="7"/>
  <c r="G24" i="7"/>
  <c r="G28" i="7"/>
  <c r="G30" i="7"/>
  <c r="G32" i="7"/>
  <c r="G34" i="7"/>
  <c r="G26" i="7"/>
  <c r="G9" i="7"/>
  <c r="G11" i="7"/>
  <c r="G13" i="7"/>
  <c r="G15" i="7"/>
  <c r="G17" i="7"/>
  <c r="G19" i="7"/>
  <c r="G21" i="7"/>
  <c r="G23" i="7"/>
  <c r="G25" i="7"/>
  <c r="G27" i="7"/>
  <c r="G29" i="7"/>
  <c r="G31" i="7"/>
  <c r="G33" i="7"/>
  <c r="G35" i="7"/>
  <c r="G8" i="7"/>
  <c r="G10" i="7"/>
  <c r="G12" i="7"/>
  <c r="G14" i="7"/>
  <c r="G16" i="7"/>
  <c r="G18" i="7"/>
  <c r="G20" i="7"/>
  <c r="G36" i="7"/>
  <c r="G37" i="7"/>
  <c r="W3" i="21" l="1"/>
  <c r="W29" i="21" s="1"/>
  <c r="V3" i="21"/>
  <c r="V29" i="21" s="1"/>
  <c r="U3" i="21"/>
  <c r="U29" i="21" s="1"/>
  <c r="T3" i="21"/>
  <c r="T29" i="21" s="1"/>
  <c r="S3" i="21"/>
  <c r="S29" i="21" s="1"/>
  <c r="R3" i="21"/>
  <c r="R29" i="21" s="1"/>
  <c r="Q3" i="21"/>
  <c r="Q29" i="21" s="1"/>
  <c r="P3" i="21"/>
  <c r="P29" i="21" s="1"/>
  <c r="O3" i="21"/>
  <c r="O29" i="21" s="1"/>
  <c r="N3" i="21"/>
  <c r="N29" i="21" s="1"/>
  <c r="M3" i="21"/>
  <c r="M29" i="21" s="1"/>
  <c r="L3" i="21"/>
  <c r="L29" i="21" s="1"/>
  <c r="K3" i="21"/>
  <c r="K29" i="21" s="1"/>
  <c r="J3" i="21"/>
  <c r="J29" i="21" s="1"/>
  <c r="I3" i="21"/>
  <c r="I29" i="21" s="1"/>
  <c r="H3" i="21"/>
  <c r="H29" i="21" s="1"/>
  <c r="G3" i="21"/>
  <c r="G29" i="21" s="1"/>
  <c r="F3" i="21"/>
  <c r="F29" i="21" s="1"/>
  <c r="E3" i="21"/>
  <c r="E29" i="21" s="1"/>
  <c r="D3" i="21"/>
  <c r="X3" i="21"/>
  <c r="X29" i="21" s="1"/>
  <c r="H38" i="15"/>
  <c r="H8" i="7"/>
  <c r="H20" i="7"/>
  <c r="H34" i="7"/>
  <c r="H37" i="7"/>
  <c r="H30" i="7"/>
  <c r="H24" i="7"/>
  <c r="H14" i="7"/>
  <c r="H12" i="7"/>
  <c r="H35" i="7"/>
  <c r="H33" i="7"/>
  <c r="H31" i="7"/>
  <c r="H29" i="7"/>
  <c r="H27" i="7"/>
  <c r="H25" i="7"/>
  <c r="H23" i="7"/>
  <c r="H21" i="7"/>
  <c r="H19" i="7"/>
  <c r="H17" i="7"/>
  <c r="H15" i="7"/>
  <c r="H13" i="7"/>
  <c r="H11" i="7"/>
  <c r="H9" i="7"/>
  <c r="H32" i="7"/>
  <c r="H28" i="7"/>
  <c r="H26" i="7"/>
  <c r="H22" i="7"/>
  <c r="H18" i="7"/>
  <c r="H16" i="7"/>
  <c r="H10" i="7"/>
  <c r="F36" i="7"/>
  <c r="H36" i="7" s="1"/>
  <c r="D29" i="21" l="1"/>
  <c r="Y29" i="21" s="1"/>
  <c r="D4" i="21"/>
  <c r="X28" i="21"/>
  <c r="X27" i="21"/>
  <c r="X26" i="21"/>
  <c r="D28" i="21"/>
  <c r="D27" i="21"/>
  <c r="D26" i="21"/>
  <c r="E28" i="21"/>
  <c r="E27" i="21"/>
  <c r="E26" i="21"/>
  <c r="F28" i="21"/>
  <c r="F27" i="21"/>
  <c r="F26" i="21"/>
  <c r="G28" i="21"/>
  <c r="G27" i="21"/>
  <c r="G26" i="21"/>
  <c r="H28" i="21"/>
  <c r="H27" i="21"/>
  <c r="H26" i="21"/>
  <c r="I28" i="21"/>
  <c r="I27" i="21"/>
  <c r="I26" i="21"/>
  <c r="J28" i="21"/>
  <c r="J27" i="21"/>
  <c r="J26" i="21"/>
  <c r="K28" i="21"/>
  <c r="K27" i="21"/>
  <c r="K26" i="21"/>
  <c r="L28" i="21"/>
  <c r="L27" i="21"/>
  <c r="L26" i="21"/>
  <c r="M28" i="21"/>
  <c r="M27" i="21"/>
  <c r="M26" i="21"/>
  <c r="N28" i="21"/>
  <c r="N27" i="21"/>
  <c r="N26" i="21"/>
  <c r="O28" i="21"/>
  <c r="O27" i="21"/>
  <c r="O26" i="21"/>
  <c r="P28" i="21"/>
  <c r="P27" i="21"/>
  <c r="P26" i="21"/>
  <c r="Q28" i="21"/>
  <c r="Q27" i="21"/>
  <c r="Q26" i="21"/>
  <c r="R28" i="21"/>
  <c r="R27" i="21"/>
  <c r="R26" i="21"/>
  <c r="S28" i="21"/>
  <c r="S27" i="21"/>
  <c r="S26" i="21"/>
  <c r="T28" i="21"/>
  <c r="T27" i="21"/>
  <c r="T26" i="21"/>
  <c r="U28" i="21"/>
  <c r="U27" i="21"/>
  <c r="U26" i="21"/>
  <c r="V28" i="21"/>
  <c r="V27" i="21"/>
  <c r="V26" i="21"/>
  <c r="W28" i="21"/>
  <c r="W27" i="21"/>
  <c r="W26" i="21"/>
  <c r="D7" i="21"/>
  <c r="X4" i="21"/>
  <c r="X5" i="21"/>
  <c r="X6" i="21"/>
  <c r="X7" i="21"/>
  <c r="X8" i="21"/>
  <c r="X9" i="21"/>
  <c r="X10" i="21"/>
  <c r="X11" i="21"/>
  <c r="X12" i="21"/>
  <c r="X13" i="21"/>
  <c r="X14" i="21"/>
  <c r="X15" i="21"/>
  <c r="X16" i="21"/>
  <c r="X17" i="21"/>
  <c r="X18" i="21"/>
  <c r="X19" i="21"/>
  <c r="X20" i="21"/>
  <c r="X21" i="21"/>
  <c r="X22" i="21"/>
  <c r="X23" i="21"/>
  <c r="X24" i="21"/>
  <c r="X25" i="21"/>
  <c r="X30" i="21"/>
  <c r="D5" i="21"/>
  <c r="D6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30" i="21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30" i="21"/>
  <c r="F9" i="21"/>
  <c r="F4" i="21"/>
  <c r="F5" i="21"/>
  <c r="F6" i="21"/>
  <c r="F7" i="21"/>
  <c r="F8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30" i="21"/>
  <c r="G4" i="21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30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30" i="21"/>
  <c r="I4" i="21"/>
  <c r="I5" i="21"/>
  <c r="I6" i="21"/>
  <c r="I7" i="21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30" i="21"/>
  <c r="J4" i="21"/>
  <c r="J5" i="21"/>
  <c r="J6" i="21"/>
  <c r="J7" i="21"/>
  <c r="J8" i="21"/>
  <c r="J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30" i="21"/>
  <c r="K4" i="21"/>
  <c r="K5" i="21"/>
  <c r="K6" i="21"/>
  <c r="K7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30" i="21"/>
  <c r="L4" i="21"/>
  <c r="L5" i="21"/>
  <c r="L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30" i="21"/>
  <c r="M4" i="21"/>
  <c r="M5" i="21"/>
  <c r="M6" i="21"/>
  <c r="M7" i="21"/>
  <c r="M8" i="21"/>
  <c r="M9" i="21"/>
  <c r="M10" i="21"/>
  <c r="M11" i="21"/>
  <c r="M12" i="21"/>
  <c r="M13" i="21"/>
  <c r="M14" i="21"/>
  <c r="M15" i="21"/>
  <c r="M16" i="21"/>
  <c r="M17" i="21"/>
  <c r="M18" i="21"/>
  <c r="M19" i="21"/>
  <c r="M20" i="21"/>
  <c r="M21" i="21"/>
  <c r="M22" i="21"/>
  <c r="M23" i="21"/>
  <c r="M24" i="21"/>
  <c r="M25" i="21"/>
  <c r="M30" i="21"/>
  <c r="N4" i="21"/>
  <c r="N5" i="21"/>
  <c r="N6" i="21"/>
  <c r="N7" i="21"/>
  <c r="N8" i="21"/>
  <c r="N9" i="21"/>
  <c r="N10" i="21"/>
  <c r="N11" i="21"/>
  <c r="N12" i="21"/>
  <c r="N13" i="21"/>
  <c r="N14" i="21"/>
  <c r="N15" i="21"/>
  <c r="N16" i="21"/>
  <c r="N17" i="21"/>
  <c r="N18" i="21"/>
  <c r="N19" i="21"/>
  <c r="N20" i="21"/>
  <c r="N21" i="21"/>
  <c r="N22" i="21"/>
  <c r="N23" i="21"/>
  <c r="N24" i="21"/>
  <c r="N25" i="21"/>
  <c r="N30" i="21"/>
  <c r="O4" i="21"/>
  <c r="O5" i="21"/>
  <c r="O6" i="21"/>
  <c r="O7" i="21"/>
  <c r="O8" i="21"/>
  <c r="O9" i="21"/>
  <c r="O10" i="21"/>
  <c r="O11" i="21"/>
  <c r="O12" i="21"/>
  <c r="O13" i="21"/>
  <c r="O14" i="21"/>
  <c r="O15" i="21"/>
  <c r="O16" i="21"/>
  <c r="O17" i="21"/>
  <c r="O18" i="21"/>
  <c r="O19" i="21"/>
  <c r="O20" i="21"/>
  <c r="O21" i="21"/>
  <c r="O22" i="21"/>
  <c r="O23" i="21"/>
  <c r="O24" i="21"/>
  <c r="O25" i="21"/>
  <c r="O30" i="21"/>
  <c r="P4" i="21"/>
  <c r="P5" i="21"/>
  <c r="P6" i="21"/>
  <c r="P7" i="21"/>
  <c r="P8" i="21"/>
  <c r="P9" i="21"/>
  <c r="P10" i="21"/>
  <c r="P11" i="21"/>
  <c r="P12" i="21"/>
  <c r="P13" i="21"/>
  <c r="P14" i="21"/>
  <c r="P15" i="21"/>
  <c r="P16" i="21"/>
  <c r="P17" i="21"/>
  <c r="P18" i="21"/>
  <c r="P19" i="21"/>
  <c r="P20" i="21"/>
  <c r="P21" i="21"/>
  <c r="P22" i="21"/>
  <c r="P23" i="21"/>
  <c r="P24" i="21"/>
  <c r="P25" i="21"/>
  <c r="P30" i="21"/>
  <c r="Q4" i="21"/>
  <c r="Q5" i="21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30" i="21"/>
  <c r="R4" i="21"/>
  <c r="R5" i="21"/>
  <c r="R6" i="21"/>
  <c r="R7" i="21"/>
  <c r="R8" i="21"/>
  <c r="R9" i="21"/>
  <c r="R10" i="21"/>
  <c r="R11" i="21"/>
  <c r="R12" i="21"/>
  <c r="R13" i="21"/>
  <c r="R14" i="21"/>
  <c r="R15" i="21"/>
  <c r="R16" i="21"/>
  <c r="R17" i="21"/>
  <c r="R18" i="21"/>
  <c r="R19" i="21"/>
  <c r="R20" i="21"/>
  <c r="R21" i="21"/>
  <c r="R22" i="21"/>
  <c r="R23" i="21"/>
  <c r="R24" i="21"/>
  <c r="R25" i="21"/>
  <c r="R30" i="21"/>
  <c r="S4" i="21"/>
  <c r="S5" i="21"/>
  <c r="S6" i="21"/>
  <c r="S7" i="21"/>
  <c r="S8" i="21"/>
  <c r="S9" i="21"/>
  <c r="S10" i="21"/>
  <c r="S11" i="21"/>
  <c r="S12" i="21"/>
  <c r="S13" i="21"/>
  <c r="S14" i="21"/>
  <c r="S15" i="21"/>
  <c r="S16" i="21"/>
  <c r="S17" i="21"/>
  <c r="S18" i="21"/>
  <c r="S19" i="21"/>
  <c r="S20" i="21"/>
  <c r="S21" i="21"/>
  <c r="S22" i="21"/>
  <c r="S23" i="21"/>
  <c r="S24" i="21"/>
  <c r="S25" i="21"/>
  <c r="S30" i="21"/>
  <c r="T4" i="21"/>
  <c r="T5" i="21"/>
  <c r="T6" i="21"/>
  <c r="T7" i="21"/>
  <c r="T8" i="21"/>
  <c r="T9" i="21"/>
  <c r="T10" i="21"/>
  <c r="T11" i="21"/>
  <c r="T12" i="21"/>
  <c r="T13" i="21"/>
  <c r="T14" i="21"/>
  <c r="T15" i="21"/>
  <c r="T16" i="21"/>
  <c r="T17" i="21"/>
  <c r="T18" i="21"/>
  <c r="T19" i="21"/>
  <c r="T20" i="21"/>
  <c r="T21" i="21"/>
  <c r="T22" i="21"/>
  <c r="T23" i="21"/>
  <c r="T24" i="21"/>
  <c r="T25" i="21"/>
  <c r="T30" i="21"/>
  <c r="U4" i="21"/>
  <c r="U5" i="21"/>
  <c r="U6" i="21"/>
  <c r="U7" i="21"/>
  <c r="U8" i="21"/>
  <c r="U9" i="21"/>
  <c r="U10" i="21"/>
  <c r="U11" i="21"/>
  <c r="U12" i="21"/>
  <c r="U13" i="21"/>
  <c r="U14" i="21"/>
  <c r="U15" i="21"/>
  <c r="U16" i="21"/>
  <c r="U17" i="21"/>
  <c r="U18" i="21"/>
  <c r="U19" i="21"/>
  <c r="U20" i="21"/>
  <c r="U21" i="21"/>
  <c r="U22" i="21"/>
  <c r="U23" i="21"/>
  <c r="U24" i="21"/>
  <c r="U25" i="21"/>
  <c r="U30" i="21"/>
  <c r="V4" i="21"/>
  <c r="V5" i="21"/>
  <c r="V6" i="21"/>
  <c r="V7" i="21"/>
  <c r="V8" i="21"/>
  <c r="V9" i="21"/>
  <c r="V10" i="21"/>
  <c r="V11" i="21"/>
  <c r="V12" i="21"/>
  <c r="V13" i="21"/>
  <c r="V14" i="21"/>
  <c r="V15" i="21"/>
  <c r="V16" i="21"/>
  <c r="V17" i="21"/>
  <c r="V18" i="21"/>
  <c r="V19" i="21"/>
  <c r="V20" i="21"/>
  <c r="V21" i="21"/>
  <c r="V22" i="21"/>
  <c r="V23" i="21"/>
  <c r="V24" i="21"/>
  <c r="V25" i="21"/>
  <c r="V30" i="21"/>
  <c r="W4" i="21"/>
  <c r="W5" i="21"/>
  <c r="W6" i="21"/>
  <c r="W7" i="21"/>
  <c r="W8" i="21"/>
  <c r="W9" i="21"/>
  <c r="W10" i="21"/>
  <c r="W11" i="21"/>
  <c r="W12" i="21"/>
  <c r="W13" i="21"/>
  <c r="W14" i="21"/>
  <c r="W15" i="21"/>
  <c r="W16" i="21"/>
  <c r="W17" i="21"/>
  <c r="W18" i="21"/>
  <c r="W19" i="21"/>
  <c r="W20" i="21"/>
  <c r="W21" i="21"/>
  <c r="W22" i="21"/>
  <c r="W23" i="21"/>
  <c r="W24" i="21"/>
  <c r="W25" i="21"/>
  <c r="W30" i="21"/>
  <c r="Y28" i="21" l="1"/>
  <c r="Y4" i="21"/>
  <c r="D32" i="21"/>
  <c r="Y26" i="21"/>
  <c r="Y27" i="21"/>
  <c r="W32" i="21"/>
  <c r="V32" i="21"/>
  <c r="U32" i="21"/>
  <c r="T32" i="21"/>
  <c r="S32" i="21"/>
  <c r="R32" i="21"/>
  <c r="Q32" i="21"/>
  <c r="P32" i="21"/>
  <c r="O32" i="21"/>
  <c r="N32" i="21"/>
  <c r="M32" i="21"/>
  <c r="L32" i="21"/>
  <c r="K32" i="21"/>
  <c r="J32" i="21"/>
  <c r="I32" i="21"/>
  <c r="H32" i="21"/>
  <c r="G32" i="21"/>
  <c r="F32" i="21"/>
  <c r="E32" i="21"/>
  <c r="X32" i="21"/>
  <c r="Y5" i="21"/>
  <c r="Y6" i="21" l="1"/>
  <c r="Y7" i="21" l="1"/>
  <c r="Y8" i="21" l="1"/>
  <c r="Y9" i="21" l="1"/>
  <c r="Y10" i="21" l="1"/>
  <c r="Y11" i="21" l="1"/>
  <c r="Y12" i="21" l="1"/>
  <c r="Y13" i="21" l="1"/>
  <c r="Y14" i="21" l="1"/>
  <c r="Y15" i="21" l="1"/>
  <c r="Y16" i="21" l="1"/>
  <c r="Y17" i="21" l="1"/>
  <c r="Y18" i="21" l="1"/>
  <c r="Y19" i="21" l="1"/>
  <c r="Y20" i="21" l="1"/>
  <c r="Y21" i="21" l="1"/>
  <c r="Y22" i="21" l="1"/>
  <c r="Y23" i="21" l="1"/>
  <c r="Y24" i="21" l="1"/>
  <c r="W33" i="21" l="1"/>
  <c r="V33" i="21"/>
  <c r="U33" i="21"/>
  <c r="T33" i="21"/>
  <c r="S33" i="21"/>
  <c r="R33" i="21"/>
  <c r="Q33" i="21"/>
  <c r="P33" i="21"/>
  <c r="O33" i="21"/>
  <c r="N33" i="21"/>
  <c r="M33" i="21"/>
  <c r="L33" i="21"/>
  <c r="K33" i="21"/>
  <c r="J33" i="21"/>
  <c r="I33" i="21"/>
  <c r="H33" i="21"/>
  <c r="G33" i="21"/>
  <c r="F33" i="21"/>
  <c r="E33" i="21"/>
  <c r="X33" i="21"/>
  <c r="Y25" i="21"/>
  <c r="Y30" i="21" l="1"/>
  <c r="D33" i="21" l="1"/>
  <c r="Y33" i="21" s="1"/>
  <c r="B14" i="4" s="1"/>
  <c r="B16" i="4" l="1"/>
  <c r="E4" i="24" s="1"/>
  <c r="E365" i="24" s="1"/>
  <c r="A27" i="4"/>
  <c r="B17" i="4"/>
  <c r="E4" i="1" l="1"/>
  <c r="B7" i="7" s="1"/>
  <c r="B7" i="26"/>
  <c r="B368" i="26" s="1"/>
  <c r="E35" i="1"/>
  <c r="F7" i="26" l="1"/>
  <c r="F368" i="26" s="1"/>
  <c r="F7" i="7"/>
  <c r="B38" i="7"/>
  <c r="H7" i="26" l="1"/>
  <c r="H368" i="26" s="1"/>
  <c r="F38" i="7"/>
  <c r="I7" i="26" l="1"/>
  <c r="I8" i="26" s="1"/>
  <c r="I8" i="25" l="1"/>
  <c r="I7" i="25"/>
  <c r="I9" i="26"/>
  <c r="I9" i="25"/>
  <c r="I10" i="26" l="1"/>
  <c r="I10" i="25"/>
  <c r="I11" i="26" l="1"/>
  <c r="I11" i="25"/>
  <c r="I12" i="26" l="1"/>
  <c r="I12" i="25"/>
  <c r="I13" i="26" l="1"/>
  <c r="I13" i="25"/>
  <c r="I14" i="26" l="1"/>
  <c r="I14" i="25"/>
  <c r="I15" i="26" l="1"/>
  <c r="I15" i="25"/>
  <c r="I16" i="26" l="1"/>
  <c r="I16" i="25"/>
  <c r="I17" i="26" l="1"/>
  <c r="I17" i="25"/>
  <c r="I18" i="26" l="1"/>
  <c r="I18" i="25"/>
  <c r="I19" i="26" l="1"/>
  <c r="I19" i="25"/>
  <c r="I20" i="26" l="1"/>
  <c r="I20" i="25"/>
  <c r="I21" i="26" l="1"/>
  <c r="I21" i="25"/>
  <c r="I22" i="26" l="1"/>
  <c r="I22" i="25"/>
  <c r="I23" i="26" l="1"/>
  <c r="I23" i="25"/>
  <c r="I24" i="26" l="1"/>
  <c r="I24" i="25"/>
  <c r="I25" i="26" l="1"/>
  <c r="I25" i="25"/>
  <c r="I26" i="26" l="1"/>
  <c r="I26" i="25"/>
  <c r="I27" i="26" l="1"/>
  <c r="I27" i="25"/>
  <c r="I28" i="26" l="1"/>
  <c r="I28" i="25"/>
  <c r="I29" i="26" l="1"/>
  <c r="I29" i="25"/>
  <c r="I30" i="26" l="1"/>
  <c r="I30" i="25"/>
  <c r="I31" i="26" l="1"/>
  <c r="I31" i="25"/>
  <c r="I32" i="26" l="1"/>
  <c r="I32" i="25"/>
  <c r="I33" i="26" l="1"/>
  <c r="I33" i="25"/>
  <c r="I34" i="26" l="1"/>
  <c r="I34" i="25"/>
  <c r="I35" i="26" l="1"/>
  <c r="I35" i="25"/>
  <c r="I36" i="26" l="1"/>
  <c r="I36" i="25"/>
  <c r="I37" i="26" l="1"/>
  <c r="I37" i="25"/>
  <c r="I38" i="25" l="1"/>
  <c r="I38" i="26"/>
  <c r="I39" i="26" s="1"/>
  <c r="I40" i="26" l="1"/>
  <c r="I40" i="25"/>
  <c r="I41" i="26" l="1"/>
  <c r="I41" i="25"/>
  <c r="I42" i="26" l="1"/>
  <c r="I42" i="25"/>
  <c r="I43" i="26" l="1"/>
  <c r="I43" i="25"/>
  <c r="I44" i="26" l="1"/>
  <c r="I44" i="25"/>
  <c r="I45" i="26" l="1"/>
  <c r="I45" i="25"/>
  <c r="I46" i="26" l="1"/>
  <c r="I46" i="25"/>
  <c r="I47" i="26" l="1"/>
  <c r="I47" i="25"/>
  <c r="I48" i="26" l="1"/>
  <c r="I48" i="25"/>
  <c r="I49" i="26" l="1"/>
  <c r="I49" i="25"/>
  <c r="I50" i="26" l="1"/>
  <c r="I50" i="25"/>
  <c r="I51" i="26" l="1"/>
  <c r="I51" i="25"/>
  <c r="I52" i="26" l="1"/>
  <c r="I52" i="25"/>
  <c r="I53" i="26" l="1"/>
  <c r="I53" i="25"/>
  <c r="I54" i="26" l="1"/>
  <c r="I54" i="25"/>
  <c r="I55" i="26" l="1"/>
  <c r="I55" i="25"/>
  <c r="I56" i="26" l="1"/>
  <c r="I56" i="25"/>
  <c r="I57" i="26" l="1"/>
  <c r="I57" i="25"/>
  <c r="I58" i="26" l="1"/>
  <c r="I58" i="25"/>
  <c r="I59" i="26" l="1"/>
  <c r="I59" i="25"/>
  <c r="I60" i="26" l="1"/>
  <c r="I60" i="25"/>
  <c r="I61" i="26" l="1"/>
  <c r="I61" i="25"/>
  <c r="I62" i="26" l="1"/>
  <c r="I62" i="25"/>
  <c r="I63" i="26" l="1"/>
  <c r="I63" i="25"/>
  <c r="I64" i="26" l="1"/>
  <c r="I64" i="25"/>
  <c r="I65" i="26" l="1"/>
  <c r="I65" i="25"/>
  <c r="I66" i="26" l="1"/>
  <c r="I66" i="25"/>
  <c r="I67" i="26" l="1"/>
  <c r="I67" i="25"/>
  <c r="I68" i="26" l="1"/>
  <c r="I68" i="25"/>
  <c r="I69" i="26" l="1"/>
  <c r="I69" i="25"/>
  <c r="I70" i="26" l="1"/>
  <c r="I70" i="25"/>
  <c r="I71" i="26" l="1"/>
  <c r="I71" i="25"/>
  <c r="I72" i="26" l="1"/>
  <c r="I72" i="25"/>
  <c r="I73" i="26" l="1"/>
  <c r="I73" i="25"/>
  <c r="I74" i="26" l="1"/>
  <c r="I74" i="25"/>
  <c r="I75" i="26" l="1"/>
  <c r="I75" i="25"/>
  <c r="I76" i="26" l="1"/>
  <c r="I76" i="25"/>
  <c r="I77" i="26" l="1"/>
  <c r="I77" i="25"/>
  <c r="I78" i="26" l="1"/>
  <c r="I78" i="25"/>
  <c r="I79" i="26" l="1"/>
  <c r="I79" i="25"/>
  <c r="I80" i="26" l="1"/>
  <c r="I80" i="25"/>
  <c r="I81" i="26" l="1"/>
  <c r="I81" i="25"/>
  <c r="I82" i="26" l="1"/>
  <c r="I82" i="25"/>
  <c r="I83" i="26" l="1"/>
  <c r="I83" i="25"/>
  <c r="I84" i="26" l="1"/>
  <c r="I84" i="25"/>
  <c r="I85" i="26" l="1"/>
  <c r="I85" i="25"/>
  <c r="I86" i="26" l="1"/>
  <c r="I86" i="25"/>
  <c r="I87" i="26" l="1"/>
  <c r="I87" i="25"/>
  <c r="I88" i="26" l="1"/>
  <c r="I88" i="25"/>
  <c r="I89" i="26" l="1"/>
  <c r="I89" i="25"/>
  <c r="I90" i="26" l="1"/>
  <c r="I90" i="25"/>
  <c r="I91" i="26" l="1"/>
  <c r="I91" i="25"/>
  <c r="I92" i="26" l="1"/>
  <c r="I92" i="25"/>
  <c r="I93" i="26" l="1"/>
  <c r="I93" i="25"/>
  <c r="I94" i="26" l="1"/>
  <c r="I94" i="25"/>
  <c r="I95" i="26" l="1"/>
  <c r="I95" i="25"/>
  <c r="I96" i="26" l="1"/>
  <c r="I96" i="25"/>
  <c r="I97" i="26" l="1"/>
  <c r="I97" i="25"/>
  <c r="I98" i="26" l="1"/>
  <c r="I98" i="25"/>
  <c r="I99" i="26" l="1"/>
  <c r="I99" i="25"/>
  <c r="I100" i="26" l="1"/>
  <c r="I100" i="25"/>
  <c r="I101" i="26" l="1"/>
  <c r="I101" i="25"/>
  <c r="I102" i="26" l="1"/>
  <c r="I102" i="25"/>
  <c r="I103" i="26" l="1"/>
  <c r="I103" i="25"/>
  <c r="I104" i="26" l="1"/>
  <c r="I104" i="25"/>
  <c r="I105" i="26" l="1"/>
  <c r="I105" i="25"/>
  <c r="I106" i="26" l="1"/>
  <c r="I106" i="25"/>
  <c r="I107" i="26" l="1"/>
  <c r="I107" i="25"/>
  <c r="I108" i="26" l="1"/>
  <c r="I108" i="25"/>
  <c r="I109" i="26" l="1"/>
  <c r="I109" i="25"/>
  <c r="I110" i="26" l="1"/>
  <c r="I110" i="25"/>
  <c r="I111" i="26" l="1"/>
  <c r="I111" i="25"/>
  <c r="I112" i="26" l="1"/>
  <c r="I112" i="25"/>
  <c r="I113" i="26" l="1"/>
  <c r="I113" i="25"/>
  <c r="I114" i="26" l="1"/>
  <c r="I114" i="25"/>
  <c r="I115" i="26" l="1"/>
  <c r="I115" i="25"/>
  <c r="I116" i="26" l="1"/>
  <c r="I116" i="25"/>
  <c r="I117" i="26" l="1"/>
  <c r="I117" i="25"/>
  <c r="I118" i="26" l="1"/>
  <c r="I118" i="25"/>
  <c r="I119" i="26" l="1"/>
  <c r="I119" i="25"/>
  <c r="I120" i="26" l="1"/>
  <c r="I120" i="25"/>
  <c r="I121" i="26" l="1"/>
  <c r="I121" i="25"/>
  <c r="I122" i="26" l="1"/>
  <c r="I122" i="25"/>
  <c r="I123" i="26" l="1"/>
  <c r="I123" i="25"/>
  <c r="I124" i="26" l="1"/>
  <c r="I124" i="25"/>
  <c r="I125" i="26" l="1"/>
  <c r="I125" i="25"/>
  <c r="I126" i="26" l="1"/>
  <c r="I126" i="25"/>
  <c r="I127" i="26" l="1"/>
  <c r="I127" i="25"/>
  <c r="I128" i="26" l="1"/>
  <c r="I128" i="25"/>
  <c r="I129" i="26" l="1"/>
  <c r="I129" i="25"/>
  <c r="I130" i="26" l="1"/>
  <c r="I130" i="25"/>
  <c r="I131" i="26" l="1"/>
  <c r="I131" i="25"/>
  <c r="I132" i="26" l="1"/>
  <c r="I132" i="25"/>
  <c r="I133" i="26" l="1"/>
  <c r="I133" i="25"/>
  <c r="I134" i="26" l="1"/>
  <c r="I134" i="25"/>
  <c r="I135" i="26" l="1"/>
  <c r="I135" i="25"/>
  <c r="I136" i="26" l="1"/>
  <c r="I136" i="25"/>
  <c r="I137" i="26" l="1"/>
  <c r="I137" i="25"/>
  <c r="I138" i="26" l="1"/>
  <c r="I138" i="25"/>
  <c r="I139" i="26" l="1"/>
  <c r="I139" i="25"/>
  <c r="I140" i="26" l="1"/>
  <c r="I140" i="25"/>
  <c r="I141" i="26" l="1"/>
  <c r="I141" i="25"/>
  <c r="I142" i="26" l="1"/>
  <c r="I142" i="25"/>
  <c r="I143" i="26" l="1"/>
  <c r="I143" i="25"/>
  <c r="I144" i="26" l="1"/>
  <c r="I144" i="25"/>
  <c r="I145" i="26" l="1"/>
  <c r="I145" i="25"/>
  <c r="I146" i="26" l="1"/>
  <c r="I146" i="25"/>
  <c r="I147" i="26" l="1"/>
  <c r="I147" i="25"/>
  <c r="I148" i="26" l="1"/>
  <c r="I148" i="25"/>
  <c r="I149" i="26" l="1"/>
  <c r="I149" i="25"/>
  <c r="I150" i="26" l="1"/>
  <c r="I150" i="25"/>
  <c r="I151" i="26" l="1"/>
  <c r="I151" i="25"/>
  <c r="I152" i="26" l="1"/>
  <c r="I152" i="25"/>
  <c r="I153" i="26" l="1"/>
  <c r="I153" i="25"/>
  <c r="I154" i="26" l="1"/>
  <c r="I154" i="25"/>
  <c r="I155" i="26" l="1"/>
  <c r="I155" i="25"/>
  <c r="I156" i="26" l="1"/>
  <c r="I156" i="25"/>
  <c r="I157" i="26" l="1"/>
  <c r="I157" i="25"/>
  <c r="I158" i="26" l="1"/>
  <c r="I158" i="25"/>
  <c r="I159" i="26" l="1"/>
  <c r="I159" i="25"/>
  <c r="I160" i="26" l="1"/>
  <c r="I160" i="25"/>
  <c r="I161" i="26" l="1"/>
  <c r="I161" i="25"/>
  <c r="I162" i="26" l="1"/>
  <c r="I162" i="25"/>
  <c r="I163" i="26" l="1"/>
  <c r="I163" i="25"/>
  <c r="I164" i="26" l="1"/>
  <c r="I164" i="25"/>
  <c r="I165" i="26" l="1"/>
  <c r="I165" i="25"/>
  <c r="I166" i="26" l="1"/>
  <c r="I166" i="25"/>
  <c r="I167" i="26" l="1"/>
  <c r="I167" i="25"/>
  <c r="I168" i="26" l="1"/>
  <c r="I168" i="25"/>
  <c r="I169" i="26" l="1"/>
  <c r="I169" i="25"/>
  <c r="I170" i="26" l="1"/>
  <c r="I170" i="25"/>
  <c r="I171" i="26" l="1"/>
  <c r="I171" i="25"/>
  <c r="I172" i="26" l="1"/>
  <c r="I172" i="25"/>
  <c r="I173" i="26" l="1"/>
  <c r="I173" i="25"/>
  <c r="I174" i="26" l="1"/>
  <c r="I174" i="25"/>
  <c r="I175" i="26" l="1"/>
  <c r="I175" i="25"/>
  <c r="I176" i="26" l="1"/>
  <c r="I176" i="25"/>
  <c r="I177" i="26" l="1"/>
  <c r="I177" i="25"/>
  <c r="I178" i="26" l="1"/>
  <c r="I178" i="25"/>
  <c r="I179" i="26" l="1"/>
  <c r="I179" i="25"/>
  <c r="I180" i="26" l="1"/>
  <c r="I180" i="25"/>
  <c r="I181" i="26" l="1"/>
  <c r="I181" i="25"/>
  <c r="I182" i="26" l="1"/>
  <c r="I182" i="25"/>
  <c r="I183" i="26" l="1"/>
  <c r="I183" i="25"/>
  <c r="I184" i="26" l="1"/>
  <c r="I184" i="25"/>
  <c r="I185" i="26" l="1"/>
  <c r="I185" i="25"/>
  <c r="I186" i="26" l="1"/>
  <c r="I186" i="25"/>
  <c r="I187" i="26" l="1"/>
  <c r="I187" i="25"/>
  <c r="I188" i="26" l="1"/>
  <c r="I188" i="25"/>
  <c r="I189" i="26" l="1"/>
  <c r="I189" i="25"/>
  <c r="I190" i="26" l="1"/>
  <c r="I190" i="25"/>
  <c r="I191" i="26" l="1"/>
  <c r="I191" i="25"/>
  <c r="I192" i="26" l="1"/>
  <c r="I192" i="25"/>
  <c r="I193" i="26" l="1"/>
  <c r="I193" i="25"/>
  <c r="I194" i="26" l="1"/>
  <c r="I194" i="25"/>
  <c r="I195" i="26" l="1"/>
  <c r="I195" i="25"/>
  <c r="I196" i="26" l="1"/>
  <c r="I196" i="25"/>
  <c r="I197" i="26" l="1"/>
  <c r="I197" i="25"/>
  <c r="I198" i="26" l="1"/>
  <c r="I198" i="25"/>
  <c r="I199" i="26" l="1"/>
  <c r="I199" i="25"/>
  <c r="I200" i="26" l="1"/>
  <c r="I200" i="25"/>
  <c r="I201" i="26" l="1"/>
  <c r="I201" i="25"/>
  <c r="I202" i="26" l="1"/>
  <c r="I202" i="25"/>
  <c r="I203" i="26" l="1"/>
  <c r="I203" i="25"/>
  <c r="I204" i="26" l="1"/>
  <c r="I204" i="25"/>
  <c r="I205" i="26" l="1"/>
  <c r="I205" i="25"/>
  <c r="I206" i="26" l="1"/>
  <c r="I206" i="25"/>
  <c r="I207" i="26" l="1"/>
  <c r="I207" i="25"/>
  <c r="I208" i="26" l="1"/>
  <c r="I208" i="25"/>
  <c r="I209" i="26" l="1"/>
  <c r="I209" i="25"/>
  <c r="I210" i="26" l="1"/>
  <c r="I210" i="25"/>
  <c r="I211" i="26" l="1"/>
  <c r="I211" i="25"/>
  <c r="I212" i="26" l="1"/>
  <c r="I212" i="25"/>
  <c r="I213" i="26" l="1"/>
  <c r="I213" i="25"/>
  <c r="I214" i="26" l="1"/>
  <c r="I214" i="25"/>
  <c r="I215" i="26" l="1"/>
  <c r="I215" i="25"/>
  <c r="I216" i="26" l="1"/>
  <c r="I216" i="25"/>
  <c r="I217" i="26" l="1"/>
  <c r="I217" i="25"/>
  <c r="I218" i="26" l="1"/>
  <c r="I218" i="25"/>
  <c r="I219" i="26" l="1"/>
  <c r="I219" i="25"/>
  <c r="I220" i="26" l="1"/>
  <c r="I220" i="25"/>
  <c r="I221" i="26" l="1"/>
  <c r="I221" i="25"/>
  <c r="I222" i="26" l="1"/>
  <c r="I222" i="25"/>
  <c r="I223" i="26" l="1"/>
  <c r="I223" i="25"/>
  <c r="I224" i="26" l="1"/>
  <c r="I224" i="25"/>
  <c r="I225" i="26" l="1"/>
  <c r="I225" i="25"/>
  <c r="I226" i="26" l="1"/>
  <c r="I226" i="25"/>
  <c r="I227" i="26" l="1"/>
  <c r="I227" i="25"/>
  <c r="I228" i="26" l="1"/>
  <c r="I228" i="25"/>
  <c r="I229" i="26" l="1"/>
  <c r="I229" i="25"/>
  <c r="I230" i="26" l="1"/>
  <c r="I230" i="25"/>
  <c r="I231" i="26" l="1"/>
  <c r="I231" i="25"/>
  <c r="I232" i="26" l="1"/>
  <c r="I232" i="25"/>
  <c r="I233" i="26" l="1"/>
  <c r="I233" i="25"/>
  <c r="I234" i="26" l="1"/>
  <c r="I234" i="25"/>
  <c r="I235" i="26" l="1"/>
  <c r="I235" i="25"/>
  <c r="I236" i="26" l="1"/>
  <c r="I236" i="25"/>
  <c r="I237" i="26" l="1"/>
  <c r="I237" i="25"/>
  <c r="I238" i="26" l="1"/>
  <c r="I238" i="25"/>
  <c r="I239" i="26" l="1"/>
  <c r="I239" i="25"/>
  <c r="I240" i="26" l="1"/>
  <c r="I240" i="25"/>
  <c r="I241" i="26" l="1"/>
  <c r="I241" i="25"/>
  <c r="I242" i="26" l="1"/>
  <c r="I242" i="25"/>
  <c r="I243" i="26" l="1"/>
  <c r="I243" i="25"/>
  <c r="I244" i="26" l="1"/>
  <c r="I244" i="25"/>
  <c r="I245" i="26" l="1"/>
  <c r="I245" i="25"/>
  <c r="I246" i="26" l="1"/>
  <c r="I246" i="25"/>
  <c r="I247" i="26" l="1"/>
  <c r="I247" i="25"/>
  <c r="I248" i="26" l="1"/>
  <c r="I248" i="25"/>
  <c r="I249" i="26" l="1"/>
  <c r="I249" i="25"/>
  <c r="I250" i="26" l="1"/>
  <c r="I250" i="25"/>
  <c r="I251" i="26" l="1"/>
  <c r="I251" i="25"/>
  <c r="I252" i="26" l="1"/>
  <c r="I252" i="25"/>
  <c r="I253" i="26" l="1"/>
  <c r="I253" i="25"/>
  <c r="I254" i="26" l="1"/>
  <c r="I254" i="25"/>
  <c r="I255" i="26" l="1"/>
  <c r="I255" i="25"/>
  <c r="I256" i="26" l="1"/>
  <c r="I256" i="25"/>
  <c r="I257" i="26" l="1"/>
  <c r="I257" i="25"/>
  <c r="I258" i="26" l="1"/>
  <c r="I258" i="25"/>
  <c r="I259" i="26" l="1"/>
  <c r="I259" i="25"/>
  <c r="I260" i="26" l="1"/>
  <c r="I260" i="25"/>
  <c r="I261" i="26" l="1"/>
  <c r="I261" i="25"/>
  <c r="I262" i="26" l="1"/>
  <c r="I262" i="25"/>
  <c r="I263" i="26" l="1"/>
  <c r="I263" i="25"/>
  <c r="I264" i="26" l="1"/>
  <c r="I264" i="25"/>
  <c r="I265" i="26" l="1"/>
  <c r="I265" i="25"/>
  <c r="I266" i="26" l="1"/>
  <c r="I266" i="25"/>
  <c r="I267" i="26" l="1"/>
  <c r="I267" i="25"/>
  <c r="I268" i="26" l="1"/>
  <c r="I268" i="25"/>
  <c r="I269" i="26" l="1"/>
  <c r="I269" i="25"/>
  <c r="I270" i="26" l="1"/>
  <c r="I270" i="25"/>
  <c r="I271" i="26" l="1"/>
  <c r="I271" i="25"/>
  <c r="I272" i="26" l="1"/>
  <c r="I272" i="25"/>
  <c r="I273" i="26" l="1"/>
  <c r="I273" i="25"/>
  <c r="I274" i="26" l="1"/>
  <c r="I274" i="25"/>
  <c r="I275" i="26" l="1"/>
  <c r="I275" i="25"/>
  <c r="I276" i="26" l="1"/>
  <c r="I276" i="25"/>
  <c r="I277" i="26" l="1"/>
  <c r="I277" i="25"/>
  <c r="I278" i="26" l="1"/>
  <c r="I278" i="25"/>
  <c r="I279" i="26" l="1"/>
  <c r="I279" i="25"/>
  <c r="I280" i="26" l="1"/>
  <c r="I280" i="25"/>
  <c r="I281" i="26" l="1"/>
  <c r="I281" i="25"/>
  <c r="I282" i="26" l="1"/>
  <c r="I282" i="25"/>
  <c r="I283" i="26" l="1"/>
  <c r="I283" i="25"/>
  <c r="I284" i="26" l="1"/>
  <c r="I284" i="25"/>
  <c r="I285" i="26" l="1"/>
  <c r="I285" i="25"/>
  <c r="I286" i="26" l="1"/>
  <c r="I286" i="25"/>
  <c r="I287" i="26" l="1"/>
  <c r="I287" i="25"/>
  <c r="I288" i="26" l="1"/>
  <c r="I288" i="25"/>
  <c r="I289" i="26" l="1"/>
  <c r="I289" i="25"/>
  <c r="I290" i="26" l="1"/>
  <c r="I290" i="25"/>
  <c r="I291" i="26" l="1"/>
  <c r="I291" i="25"/>
  <c r="I292" i="26" l="1"/>
  <c r="I292" i="25"/>
  <c r="I293" i="26" l="1"/>
  <c r="I293" i="25"/>
  <c r="I294" i="26" l="1"/>
  <c r="I294" i="25"/>
  <c r="I295" i="26" l="1"/>
  <c r="I295" i="25"/>
  <c r="I296" i="26" l="1"/>
  <c r="I296" i="25"/>
  <c r="I297" i="26" l="1"/>
  <c r="I297" i="25"/>
  <c r="I298" i="26" l="1"/>
  <c r="I298" i="25"/>
  <c r="I299" i="26" l="1"/>
  <c r="I299" i="25"/>
  <c r="I300" i="26" l="1"/>
  <c r="I300" i="25"/>
  <c r="I301" i="26" l="1"/>
  <c r="I301" i="25"/>
  <c r="I302" i="26" l="1"/>
  <c r="I302" i="25"/>
  <c r="I303" i="26" l="1"/>
  <c r="I303" i="25"/>
  <c r="I304" i="26" l="1"/>
  <c r="I304" i="25"/>
  <c r="I305" i="26" l="1"/>
  <c r="I305" i="25"/>
  <c r="I306" i="26" l="1"/>
  <c r="I306" i="25"/>
  <c r="I307" i="26" l="1"/>
  <c r="I307" i="25"/>
  <c r="I308" i="26" l="1"/>
  <c r="I308" i="25"/>
  <c r="I309" i="26" l="1"/>
  <c r="I309" i="25"/>
  <c r="I310" i="26" l="1"/>
  <c r="I310" i="25"/>
  <c r="I311" i="26" l="1"/>
  <c r="I311" i="25"/>
  <c r="I312" i="26" l="1"/>
  <c r="I312" i="25"/>
  <c r="I313" i="26" l="1"/>
  <c r="I313" i="25"/>
  <c r="I314" i="26" l="1"/>
  <c r="I314" i="25"/>
  <c r="I315" i="26" l="1"/>
  <c r="I315" i="25"/>
  <c r="I316" i="26" l="1"/>
  <c r="I316" i="25"/>
  <c r="I317" i="26" l="1"/>
  <c r="I317" i="25"/>
  <c r="I318" i="26" l="1"/>
  <c r="I318" i="25"/>
  <c r="I319" i="26" l="1"/>
  <c r="I319" i="25"/>
  <c r="I320" i="26" l="1"/>
  <c r="I320" i="25"/>
  <c r="I321" i="26" l="1"/>
  <c r="I321" i="25"/>
  <c r="I322" i="26" l="1"/>
  <c r="I322" i="25"/>
  <c r="I323" i="26" l="1"/>
  <c r="I323" i="25"/>
  <c r="I324" i="26" l="1"/>
  <c r="I324" i="25"/>
  <c r="I325" i="26" l="1"/>
  <c r="I325" i="25"/>
  <c r="I326" i="26" l="1"/>
  <c r="I326" i="25"/>
  <c r="I327" i="26" l="1"/>
  <c r="I327" i="25"/>
  <c r="I328" i="26" l="1"/>
  <c r="I328" i="25"/>
  <c r="I329" i="26" l="1"/>
  <c r="I329" i="25"/>
  <c r="I330" i="26" l="1"/>
  <c r="I330" i="25"/>
  <c r="I331" i="26" l="1"/>
  <c r="I331" i="25"/>
  <c r="I332" i="26" l="1"/>
  <c r="I332" i="25"/>
  <c r="I333" i="26" l="1"/>
  <c r="I333" i="25"/>
  <c r="I334" i="26" l="1"/>
  <c r="I334" i="25"/>
  <c r="I335" i="26" l="1"/>
  <c r="I335" i="25"/>
  <c r="I336" i="26" l="1"/>
  <c r="I336" i="25"/>
  <c r="I337" i="26" l="1"/>
  <c r="I337" i="25"/>
  <c r="I338" i="26" l="1"/>
  <c r="I338" i="25"/>
  <c r="I339" i="26" l="1"/>
  <c r="I339" i="25"/>
  <c r="I340" i="26" l="1"/>
  <c r="I340" i="25"/>
  <c r="I341" i="26" l="1"/>
  <c r="I341" i="25"/>
  <c r="I342" i="26" l="1"/>
  <c r="I342" i="25"/>
  <c r="I343" i="26" l="1"/>
  <c r="I343" i="25"/>
  <c r="I344" i="26" l="1"/>
  <c r="I344" i="25"/>
  <c r="I345" i="26" l="1"/>
  <c r="I345" i="25"/>
  <c r="I346" i="26" l="1"/>
  <c r="I346" i="25"/>
  <c r="I347" i="26" l="1"/>
  <c r="I347" i="25"/>
  <c r="I348" i="26" l="1"/>
  <c r="I348" i="25"/>
  <c r="I349" i="26" l="1"/>
  <c r="I349" i="25"/>
  <c r="I350" i="26" l="1"/>
  <c r="I350" i="25"/>
  <c r="I351" i="26" l="1"/>
  <c r="I351" i="25"/>
  <c r="I352" i="26" l="1"/>
  <c r="I352" i="25"/>
  <c r="I353" i="26" l="1"/>
  <c r="I353" i="25"/>
  <c r="I354" i="26" l="1"/>
  <c r="I354" i="25"/>
  <c r="I355" i="26" l="1"/>
  <c r="I355" i="25"/>
  <c r="I356" i="26" l="1"/>
  <c r="I356" i="25"/>
  <c r="I357" i="26" l="1"/>
  <c r="I357" i="25"/>
  <c r="I358" i="26" l="1"/>
  <c r="I358" i="25"/>
  <c r="I359" i="26" l="1"/>
  <c r="I359" i="25"/>
  <c r="I360" i="26" l="1"/>
  <c r="I360" i="25"/>
  <c r="I361" i="26" l="1"/>
  <c r="I361" i="25"/>
  <c r="I362" i="26" l="1"/>
  <c r="I362" i="25"/>
  <c r="I363" i="26" l="1"/>
  <c r="I363" i="25"/>
  <c r="I364" i="26" l="1"/>
  <c r="I364" i="25"/>
  <c r="I365" i="26" l="1"/>
  <c r="I365" i="25"/>
  <c r="I366" i="26" l="1"/>
  <c r="I366" i="25"/>
  <c r="I367" i="26" l="1"/>
  <c r="I367" i="25"/>
  <c r="I368" i="25" s="1"/>
  <c r="D35" i="1"/>
  <c r="B7" i="15"/>
  <c r="B38" i="15" s="1"/>
  <c r="B4" i="1"/>
  <c r="B35" i="1" s="1"/>
  <c r="C7" i="7"/>
  <c r="C38" i="7" s="1"/>
  <c r="G7" i="7" l="1"/>
  <c r="G7" i="15"/>
  <c r="G38" i="15" s="1"/>
  <c r="D7" i="15"/>
  <c r="D38" i="15" s="1"/>
  <c r="G38" i="7" l="1"/>
  <c r="H7" i="7"/>
  <c r="H38" i="7" l="1"/>
  <c r="I7" i="7"/>
  <c r="I8" i="15" l="1"/>
  <c r="I7" i="15"/>
  <c r="I8" i="7"/>
  <c r="I9" i="15" l="1"/>
  <c r="I9" i="7"/>
  <c r="I10" i="7" l="1"/>
  <c r="I10" i="15"/>
  <c r="I11" i="7" l="1"/>
  <c r="I11" i="15"/>
  <c r="I12" i="15" l="1"/>
  <c r="I12" i="7"/>
  <c r="I13" i="15" l="1"/>
  <c r="I13" i="7"/>
  <c r="I14" i="15" l="1"/>
  <c r="I14" i="7"/>
  <c r="I15" i="15" l="1"/>
  <c r="I15" i="7"/>
  <c r="I16" i="15" l="1"/>
  <c r="I16" i="7"/>
  <c r="I17" i="15" l="1"/>
  <c r="I17" i="7"/>
  <c r="I18" i="15" l="1"/>
  <c r="I18" i="7"/>
  <c r="I19" i="15" l="1"/>
  <c r="I19" i="7"/>
  <c r="I20" i="15" l="1"/>
  <c r="I20" i="7"/>
  <c r="I21" i="15" l="1"/>
  <c r="I21" i="7"/>
  <c r="I22" i="15" l="1"/>
  <c r="I22" i="7"/>
  <c r="I23" i="15" l="1"/>
  <c r="I23" i="7"/>
  <c r="I24" i="15" l="1"/>
  <c r="I24" i="7"/>
  <c r="I25" i="15" l="1"/>
  <c r="I25" i="7"/>
  <c r="I26" i="15" l="1"/>
  <c r="I26" i="7"/>
  <c r="I27" i="15" l="1"/>
  <c r="I27" i="7"/>
  <c r="I28" i="15" l="1"/>
  <c r="I28" i="7"/>
  <c r="I29" i="15" l="1"/>
  <c r="I29" i="7"/>
  <c r="I30" i="15" l="1"/>
  <c r="I30" i="7"/>
  <c r="I31" i="15" l="1"/>
  <c r="I31" i="7"/>
  <c r="I32" i="15" l="1"/>
  <c r="I32" i="7"/>
  <c r="I33" i="15" l="1"/>
  <c r="I33" i="7"/>
  <c r="I34" i="15" l="1"/>
  <c r="I34" i="7"/>
  <c r="I35" i="15" l="1"/>
  <c r="I35" i="7"/>
  <c r="I36" i="15" l="1"/>
  <c r="I36" i="7"/>
  <c r="I37" i="15" l="1"/>
  <c r="I38" i="15" s="1"/>
  <c r="I37" i="7"/>
</calcChain>
</file>

<file path=xl/sharedStrings.xml><?xml version="1.0" encoding="utf-8"?>
<sst xmlns="http://schemas.openxmlformats.org/spreadsheetml/2006/main" count="217" uniqueCount="136">
  <si>
    <t>Počet bytů:</t>
  </si>
  <si>
    <t>Předpokládané hodnoty</t>
  </si>
  <si>
    <t>Faktor diskontování</t>
  </si>
  <si>
    <t>Diskontované hodnoty</t>
  </si>
  <si>
    <t>Rok</t>
  </si>
  <si>
    <t>(1 + i)</t>
  </si>
  <si>
    <t xml:space="preserve"> 1/(1+i)</t>
  </si>
  <si>
    <t>a</t>
  </si>
  <si>
    <t>c</t>
  </si>
  <si>
    <t>d</t>
  </si>
  <si>
    <t>Celkem</t>
  </si>
  <si>
    <t>Hodnota</t>
  </si>
  <si>
    <t>Dotace</t>
  </si>
  <si>
    <t>Příklad</t>
  </si>
  <si>
    <t>Podlahová plocha (m2)</t>
  </si>
  <si>
    <t>Dotace EU a ČR (Kč)</t>
  </si>
  <si>
    <t>Míra dotace (%)</t>
  </si>
  <si>
    <t>Vlastní zdroje příjemce (Kč)</t>
  </si>
  <si>
    <t>Parametr</t>
  </si>
  <si>
    <t>Ztráta na nájemném (m2/měs.)</t>
  </si>
  <si>
    <t>Ddotace</t>
  </si>
  <si>
    <t>Ztráta</t>
  </si>
  <si>
    <t>Dztráta</t>
  </si>
  <si>
    <t>e=1/d</t>
  </si>
  <si>
    <t>f=a*e</t>
  </si>
  <si>
    <t>XXX</t>
  </si>
  <si>
    <t>Dzměna dotace</t>
  </si>
  <si>
    <t>Čisté ušetřené náklady = kompenzace ze strany příjemce</t>
  </si>
  <si>
    <t>Výše požadované dotace</t>
  </si>
  <si>
    <t>Příjem běžného poskytovatele</t>
  </si>
  <si>
    <t>Příjem poskytovatele SOHZ</t>
  </si>
  <si>
    <t>Diskontovaný příjem běžného poskytovatele</t>
  </si>
  <si>
    <t>Diskontovaný příjem poskytovatele SOHZ</t>
  </si>
  <si>
    <t>OBDRŽENÁ DOTACE</t>
  </si>
  <si>
    <t>Nominální ztráta čistého příjmu oproti běžnému provozovateli</t>
  </si>
  <si>
    <t>Diskontované čisté ušetřené náklady = kompenzace ze strany příjemce</t>
  </si>
  <si>
    <t>Diskontovaná ztráta čistého příjmu oproti běžnému provozovateli</t>
  </si>
  <si>
    <t>Diskontovaná zůstatková hodnota dotace</t>
  </si>
  <si>
    <t>Ztráta příjmů</t>
  </si>
  <si>
    <t>Diskontovaná ztráta příjmů</t>
  </si>
  <si>
    <t>Diskontovaná změna dotace</t>
  </si>
  <si>
    <t>DZůstatek dotace</t>
  </si>
  <si>
    <t>Doba pověření</t>
  </si>
  <si>
    <t>Doba pověření (v letech)</t>
  </si>
  <si>
    <t>%</t>
  </si>
  <si>
    <t>Minimum</t>
  </si>
  <si>
    <t>aktivní</t>
  </si>
  <si>
    <t>maximum</t>
  </si>
  <si>
    <t>výsledek</t>
  </si>
  <si>
    <t>Náklady</t>
  </si>
  <si>
    <t>Dnáklady</t>
  </si>
  <si>
    <t>Diskontovaná ztráta nájmu v letech</t>
  </si>
  <si>
    <t>b</t>
  </si>
  <si>
    <t>c=a-b</t>
  </si>
  <si>
    <t>g=b*e</t>
  </si>
  <si>
    <t>h=f-g</t>
  </si>
  <si>
    <t>d=1/c</t>
  </si>
  <si>
    <t>e=a*d</t>
  </si>
  <si>
    <t>f=b*d</t>
  </si>
  <si>
    <t>g=e-f</t>
  </si>
  <si>
    <t>h=kumul. suma g</t>
  </si>
  <si>
    <t>Tabulka: Vstupní hodnoty projektu</t>
  </si>
  <si>
    <t>Tabulka:  Vstupní parametry</t>
  </si>
  <si>
    <t>Tabulka: Plánované finanční toky (běžné ceny)</t>
  </si>
  <si>
    <t>Tabulka: Kalkulace čistých ušetřených nákladů</t>
  </si>
  <si>
    <t>Tabulka: Diskontování hodnot a výpočet finanční čisté současné hodnoty dotace</t>
  </si>
  <si>
    <t>Pokyny pro vyplnění modelu čistých ušetřených nákladů</t>
  </si>
  <si>
    <t>Pro zadání požadovaných hodnot slouží pouze bíle označená pole na listu "Vstupní data". Ostatní pole ani listy žadatel nevyplňuje.</t>
  </si>
  <si>
    <t>K vyplnění a uložení je třeba verze MS EXCEL schopná pracovat se soubory s příponou .xslx.</t>
  </si>
  <si>
    <t>List "Vstupní data"</t>
  </si>
  <si>
    <t>Data z listu jsou přenášeny do navazujících listů sešitu a slouží pro výpočet vyrovanávacích plateb a zůstatku diskontované výše dotace.</t>
  </si>
  <si>
    <t>Pole</t>
  </si>
  <si>
    <t>Popis</t>
  </si>
  <si>
    <t>Počet bytů</t>
  </si>
  <si>
    <t>Žadatel uvádí celkový počet bytů v nemovitostí užívaných pro účely poskytování sociálního bydlení, které budou financovány v rámci programu.</t>
  </si>
  <si>
    <t>Celková výměra započítávaná do ceny nájmu.</t>
  </si>
  <si>
    <t>Žadatel uvádí hodnotu běžného tržního nájemného dle znaleckého posudku ve srovnatelné nemovitosti určené pro bydlení.</t>
  </si>
  <si>
    <t>Pole je dopočítáno automaticky jako rozdíl mezi tržním a usměrňovaným nájemným.</t>
  </si>
  <si>
    <t>% podíl dotace na celkových investičních nákladech.</t>
  </si>
  <si>
    <t>Minimální doba pověření k výkonu SGGEI odpovídající stanovené výši investičních výdajů a míry dotace.</t>
  </si>
  <si>
    <t>Celková výše poskytnuté dotace (hodnota je vypočítána automaticky).</t>
  </si>
  <si>
    <t>Diskontní sazba</t>
  </si>
  <si>
    <t>Roční předpokládaný růst tržního nájemného</t>
  </si>
  <si>
    <t>Údaje z listu jsou použity pro výpočet navazujících tabulek v modelu. Všechny hodnoty jsou dopočítávány automaticky, příjemce jej nevyplňuje.</t>
  </si>
  <si>
    <t>List obsahuje kalkulaci čistých ušetřených nákladů a jejich diskontování na současnou hodnotu.</t>
  </si>
  <si>
    <t>List je určen pro potřeby poskytovatele a příjemce jej nevyplňuje.</t>
  </si>
  <si>
    <t>List navazuje na předchozí list. Obsahuje kalkulaci čistých ušetřených nákladů doplněnou o diskontované hodnoty dotace.</t>
  </si>
  <si>
    <t>Součástí listu ve sloupci h je zůstatková výše diskontované dotace v čase po započítání vyrovnávacích plateb v jednotlivých letech.</t>
  </si>
  <si>
    <t>Diskontovaná dotace na způsobié výdaje</t>
  </si>
  <si>
    <t>Dotace na způsobié výdaje</t>
  </si>
  <si>
    <t>Diskontní koeficient</t>
  </si>
  <si>
    <t>Rok (t)</t>
  </si>
  <si>
    <t>Nájemné v místě obvyklé (Kč/m2/měs.)</t>
  </si>
  <si>
    <t>Roční předpokládaný růst nájemného v místě obvyklého</t>
  </si>
  <si>
    <t>PŘÍJMY z nájemného v místě obvyklé</t>
  </si>
  <si>
    <t>ZTRÁTA na nájemném v místě obvyklém</t>
  </si>
  <si>
    <t>Nájem v místě obvyklý</t>
  </si>
  <si>
    <t>Diskontovaný nájem v místě obvyklý</t>
  </si>
  <si>
    <t>Měsíc</t>
  </si>
  <si>
    <t>Tabulka: Plánované měsíční finanční toky (běžné ceny)</t>
  </si>
  <si>
    <t>Tabulka: Kalkulace měsíčních čistých ušetřených nákladů</t>
  </si>
  <si>
    <t>Tabulka: Měsíční diskontování hodnot a výpočet finanční čisté současné hodnoty dotace</t>
  </si>
  <si>
    <t>Měsíc (t)</t>
  </si>
  <si>
    <r>
      <t>i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</si>
  <si>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r>
      <t xml:space="preserve"> 1/(i)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</si>
  <si>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t>Stanovené nájemné (Kč/m2/měs.)</t>
  </si>
  <si>
    <t>PŘÍJMY ze stanoveného nájemného</t>
  </si>
  <si>
    <t>Stanovený nájem</t>
  </si>
  <si>
    <t>Diskontovaný stanovený nájem</t>
  </si>
  <si>
    <t>Typ žadatele</t>
  </si>
  <si>
    <t>Max. dotace</t>
  </si>
  <si>
    <t>Obec</t>
  </si>
  <si>
    <t>Nestátní nezisková organizace</t>
  </si>
  <si>
    <t>Církve</t>
  </si>
  <si>
    <t>Církevní organizace</t>
  </si>
  <si>
    <t>Maximum</t>
  </si>
  <si>
    <t>MODEL A. VOLBA DÉLKY POVĚŘENÍ</t>
  </si>
  <si>
    <t>Kontrola hodnot</t>
  </si>
  <si>
    <t>V modelu žadatel doplňuje hodnoty pouze do listu „Vstupní data“.  Hodnoty se vyplňují v příslušných jednotkách do neobarvených zpřístupněných polí. V případě pole B 3 s názvem „Typ žadatele“ u obou modelů, a polí B 15 u modelu A s názvem "Míra dotace (%)" a polí B 14 u modelu B "Doba pověření (v letech)" provádí žadatel výběr hodnot z rolovacího seznamu přednastavených hodnot.</t>
  </si>
  <si>
    <t>Žadatel vybírá z rolovacího seznamu své zařazení mezi podporovanými typy příjemců dle výzvy.</t>
  </si>
  <si>
    <t>Žadatel uvede hodnotu nájemného, kterou bude požadovat po nájemníkovi (maximální hodnota je 57,50 Kč, v případě překročení této hodnoty se objeví chybové hlášení).</t>
  </si>
  <si>
    <t>Část způsobilých výdajů, které jsou hrazeny z vlastních prostředků žadatele (hodnota je vypočítána automaticky).</t>
  </si>
  <si>
    <t>Listy "Finanční toky" a „Finanční toky měsíční“</t>
  </si>
  <si>
    <t>List obsahuje údaje z listu "Vstupní data" v podobě tabulky uvádějící odhadované hodnoty v jednotlivých letech, resp. měsících pro příjmy z tržního nájmu, příjmy z usměrňovaného nájemného, ztráta na tržním nájmu a čistý finanční tok v daném období.</t>
  </si>
  <si>
    <t>Listy "Čisté ušetř. nákl. - Kompenzace" a „Čisté ušetřené náklady měsíční“</t>
  </si>
  <si>
    <t xml:space="preserve">Listy "Čistý souč. zůstatek dotace“ a „Čistá současná dotace měsíční" </t>
  </si>
  <si>
    <t>Celkové způsobilé výdaje (Kč)</t>
  </si>
  <si>
    <t xml:space="preserve">Výdaje na vedlejší aktivity projektu </t>
  </si>
  <si>
    <t>Výdaje na vedlejší aktivity projektu  (Kč)</t>
  </si>
  <si>
    <t>Žadatel uvede výdaje na  na vedlejší aktivity projektu  v souladu s SPPŽ, tyto výdaje nejsou započítány do průměrných způsobilých nákladů na m2souladu s SPPŽ.</t>
  </si>
  <si>
    <t>Průměrné způsobilé výdaje na hlavní aktivitu (Kč/m2)</t>
  </si>
  <si>
    <t>Průměrné způsobilé  výdaje na hlavní aktivitu  (Kč/m2)</t>
  </si>
  <si>
    <t>Výpočet průměrných  způsobilých výdajů na hlavní aktivitu  na 1 m2 (hodnota je vypočítána automaticky).</t>
  </si>
  <si>
    <t>Žadatel doplní celkovou výši způsobilých výdajů v souladu s SPPŽ.</t>
  </si>
  <si>
    <t>Sazba je nastavena pověřovatelem ve výši 1 %.</t>
  </si>
  <si>
    <t>Sazba je stanovena pověřovatelem a nastavena ve výši 2,1 %.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</si>
</sst>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K_č"/>
    <numFmt numFmtId="165" formatCode="#,##0\ _K_č"/>
    <numFmt numFmtId="166" formatCode="0.0000"/>
    <numFmt numFmtId="167" formatCode="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0" fontId="9" fillId="0" borderId="0"/>
    <xf numFmtId="9" fontId="8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/>
    <xf numFmtId="49" fontId="1" fillId="0" borderId="0" xfId="0" applyNumberFormat="1" applyFont="1"/>
    <xf numFmtId="0" fontId="0" fillId="0" borderId="0" xfId="0" applyAlignment="1">
      <alignment vertical="center" wrapText="1"/>
    </xf>
    <xf numFmtId="164" fontId="0" fillId="0" borderId="0" xfId="0" applyNumberFormat="1"/>
    <xf numFmtId="1" fontId="1" fillId="0" borderId="0" xfId="0" applyNumberFormat="1" applyFont="1"/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/>
    <xf numFmtId="1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4" fontId="0" fillId="8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5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9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5" fontId="0" fillId="11" borderId="1" xfId="0" applyNumberFormat="1" applyFont="1" applyFill="1" applyBorder="1" applyAlignment="1">
      <alignment horizontal="center" vertical="center"/>
    </xf>
    <xf numFmtId="165" fontId="1" fillId="11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10" fontId="0" fillId="0" borderId="0" xfId="0" applyNumberFormat="1"/>
    <xf numFmtId="10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0" fontId="0" fillId="2" borderId="1" xfId="0" applyNumberFormat="1" applyFill="1" applyBorder="1" applyAlignment="1">
      <alignment horizontal="center"/>
    </xf>
    <xf numFmtId="49" fontId="5" fillId="6" borderId="0" xfId="0" applyNumberFormat="1" applyFont="1" applyFill="1"/>
    <xf numFmtId="0" fontId="0" fillId="6" borderId="0" xfId="0" applyFill="1" applyAlignment="1">
      <alignment horizontal="center" wrapText="1"/>
    </xf>
    <xf numFmtId="0" fontId="0" fillId="11" borderId="1" xfId="0" applyFill="1" applyBorder="1" applyAlignment="1" applyProtection="1">
      <alignment horizontal="center"/>
      <protection locked="0"/>
    </xf>
    <xf numFmtId="165" fontId="0" fillId="11" borderId="1" xfId="0" applyNumberFormat="1" applyFill="1" applyBorder="1" applyAlignment="1" applyProtection="1">
      <alignment horizontal="center"/>
      <protection locked="0"/>
    </xf>
    <xf numFmtId="1" fontId="0" fillId="11" borderId="1" xfId="0" applyNumberFormat="1" applyFill="1" applyBorder="1" applyAlignment="1" applyProtection="1">
      <alignment horizontal="center"/>
      <protection locked="0"/>
    </xf>
    <xf numFmtId="49" fontId="7" fillId="2" borderId="1" xfId="0" applyNumberFormat="1" applyFont="1" applyFill="1" applyBorder="1"/>
    <xf numFmtId="0" fontId="0" fillId="0" borderId="0" xfId="0"/>
    <xf numFmtId="0" fontId="1" fillId="0" borderId="0" xfId="0" applyFont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7" borderId="1" xfId="0" applyFont="1" applyFill="1" applyBorder="1"/>
    <xf numFmtId="0" fontId="10" fillId="0" borderId="0" xfId="0" applyFont="1"/>
    <xf numFmtId="0" fontId="0" fillId="0" borderId="0" xfId="0" applyAlignment="1">
      <alignment wrapText="1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 wrapText="1"/>
    </xf>
    <xf numFmtId="167" fontId="0" fillId="0" borderId="0" xfId="0" applyNumberFormat="1" applyAlignment="1">
      <alignment horizontal="left"/>
    </xf>
    <xf numFmtId="0" fontId="7" fillId="2" borderId="1" xfId="0" applyFont="1" applyFill="1" applyBorder="1"/>
    <xf numFmtId="166" fontId="7" fillId="2" borderId="1" xfId="0" applyNumberFormat="1" applyFont="1" applyFill="1" applyBorder="1" applyAlignment="1">
      <alignment horizontal="center"/>
    </xf>
    <xf numFmtId="165" fontId="6" fillId="11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0" borderId="1" xfId="0" applyFont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6" fillId="0" borderId="0" xfId="0" applyFont="1" applyFill="1" applyAlignment="1"/>
    <xf numFmtId="167" fontId="1" fillId="2" borderId="2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/>
    <xf numFmtId="0" fontId="1" fillId="0" borderId="1" xfId="0" applyFont="1" applyBorder="1" applyAlignment="1">
      <alignment horizontal="center" vertical="center"/>
    </xf>
  </cellXfs>
  <cellStyles count="5">
    <cellStyle name="ąA" xfId="1"/>
    <cellStyle name="Normální" xfId="0" builtinId="0"/>
    <cellStyle name="normální 2" xfId="3"/>
    <cellStyle name="Normální 3" xfId="2"/>
    <cellStyle name="Procenta 2" xfId="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B_Model_mira_dota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OR_Final%20model%20uprava%204_2016%20v8%20doba%20pover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stupní data"/>
      <sheetName val="Financni toky"/>
      <sheetName val="Čisté ušetř. nákl. - Kompenzace"/>
      <sheetName val="Čistý souč. zůstatek dotace"/>
      <sheetName val="Seznamy"/>
      <sheetName val="Financni toky měsíční"/>
      <sheetName val="Čisté uš. náklady měsíční"/>
      <sheetName val="Čistá souč. dotace měsíční"/>
    </sheetNames>
    <sheetDataSet>
      <sheetData sheetId="0"/>
      <sheetData sheetId="1"/>
      <sheetData sheetId="2"/>
      <sheetData sheetId="3"/>
      <sheetData sheetId="4"/>
      <sheetData sheetId="5">
        <row r="3">
          <cell r="A3">
            <v>0.3</v>
          </cell>
        </row>
        <row r="4">
          <cell r="A4">
            <v>0.35</v>
          </cell>
          <cell r="E4" t="str">
            <v>Obec</v>
          </cell>
        </row>
        <row r="5">
          <cell r="A5">
            <v>0.4</v>
          </cell>
          <cell r="E5" t="str">
            <v>Nestátní nezisková organizace</v>
          </cell>
        </row>
        <row r="6">
          <cell r="A6">
            <v>0.45</v>
          </cell>
          <cell r="E6" t="str">
            <v>Církve</v>
          </cell>
        </row>
        <row r="7">
          <cell r="A7">
            <v>0.5</v>
          </cell>
          <cell r="E7" t="str">
            <v>Církevní organizace</v>
          </cell>
        </row>
        <row r="8">
          <cell r="A8">
            <v>0.55000000000000004</v>
          </cell>
        </row>
        <row r="9">
          <cell r="A9">
            <v>0.6</v>
          </cell>
        </row>
        <row r="10">
          <cell r="A10">
            <v>0.65</v>
          </cell>
        </row>
        <row r="11">
          <cell r="A11">
            <v>0.7</v>
          </cell>
        </row>
        <row r="12">
          <cell r="A12">
            <v>0.75</v>
          </cell>
        </row>
        <row r="13">
          <cell r="A13">
            <v>0.8</v>
          </cell>
        </row>
        <row r="14">
          <cell r="A14">
            <v>0.85</v>
          </cell>
        </row>
        <row r="15">
          <cell r="A15">
            <v>0.9</v>
          </cell>
        </row>
        <row r="16">
          <cell r="A16">
            <v>0.95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data"/>
      <sheetName val="Financni toky"/>
      <sheetName val="List6"/>
      <sheetName val="Čisté ušetř. nákl. - Kompenzace"/>
      <sheetName val="Čistý souč. zůstatek dotace"/>
      <sheetName val="Seznamy"/>
      <sheetName val="Skutečné fin. toky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10</v>
          </cell>
        </row>
        <row r="4">
          <cell r="C4">
            <v>11</v>
          </cell>
        </row>
        <row r="5">
          <cell r="C5">
            <v>12</v>
          </cell>
        </row>
        <row r="6">
          <cell r="C6">
            <v>13</v>
          </cell>
        </row>
        <row r="7">
          <cell r="C7">
            <v>14</v>
          </cell>
        </row>
        <row r="8">
          <cell r="C8">
            <v>15</v>
          </cell>
        </row>
        <row r="9">
          <cell r="C9">
            <v>16</v>
          </cell>
        </row>
        <row r="10">
          <cell r="C10">
            <v>17</v>
          </cell>
        </row>
        <row r="11">
          <cell r="C11">
            <v>18</v>
          </cell>
        </row>
        <row r="12">
          <cell r="C12">
            <v>19</v>
          </cell>
        </row>
        <row r="13">
          <cell r="C13">
            <v>20</v>
          </cell>
        </row>
        <row r="14">
          <cell r="C14">
            <v>21</v>
          </cell>
        </row>
        <row r="15">
          <cell r="C15">
            <v>22</v>
          </cell>
        </row>
        <row r="16">
          <cell r="C16">
            <v>23</v>
          </cell>
        </row>
        <row r="17">
          <cell r="C17">
            <v>24</v>
          </cell>
        </row>
        <row r="18">
          <cell r="C18">
            <v>25</v>
          </cell>
        </row>
        <row r="19">
          <cell r="C19">
            <v>26</v>
          </cell>
        </row>
        <row r="20">
          <cell r="C20">
            <v>27</v>
          </cell>
        </row>
        <row r="21">
          <cell r="C21">
            <v>28</v>
          </cell>
        </row>
        <row r="22">
          <cell r="C22">
            <v>29</v>
          </cell>
        </row>
        <row r="23">
          <cell r="C23">
            <v>30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7"/>
  <sheetViews>
    <sheetView tabSelected="1" zoomScale="85" zoomScaleNormal="85" workbookViewId="0">
      <selection activeCell="J19" sqref="J18:J19"/>
    </sheetView>
  </sheetViews>
  <sheetFormatPr defaultColWidth="9.140625" defaultRowHeight="15" x14ac:dyDescent="0.25"/>
  <cols>
    <col min="1" max="1" width="35.5703125" style="68" customWidth="1"/>
    <col min="2" max="2" width="82" style="68" customWidth="1"/>
    <col min="3" max="7" width="9.140625" style="68"/>
    <col min="8" max="8" width="9.140625" style="68" customWidth="1"/>
    <col min="9" max="16384" width="9.140625" style="68"/>
  </cols>
  <sheetData>
    <row r="1" spans="1:2" ht="21" x14ac:dyDescent="0.35">
      <c r="A1" s="73" t="s">
        <v>66</v>
      </c>
    </row>
    <row r="2" spans="1:2" x14ac:dyDescent="0.25">
      <c r="A2" s="68" t="s">
        <v>67</v>
      </c>
    </row>
    <row r="3" spans="1:2" x14ac:dyDescent="0.25">
      <c r="A3" s="68" t="s">
        <v>68</v>
      </c>
    </row>
    <row r="5" spans="1:2" x14ac:dyDescent="0.25">
      <c r="A5" s="69" t="s">
        <v>69</v>
      </c>
    </row>
    <row r="6" spans="1:2" ht="62.25" customHeight="1" x14ac:dyDescent="0.25">
      <c r="A6" s="105" t="s">
        <v>118</v>
      </c>
      <c r="B6" s="105"/>
    </row>
    <row r="7" spans="1:2" ht="33" customHeight="1" x14ac:dyDescent="0.25">
      <c r="A7" s="105" t="s">
        <v>70</v>
      </c>
      <c r="B7" s="105"/>
    </row>
    <row r="8" spans="1:2" x14ac:dyDescent="0.25">
      <c r="A8" s="72" t="s">
        <v>71</v>
      </c>
      <c r="B8" s="72" t="s">
        <v>72</v>
      </c>
    </row>
    <row r="9" spans="1:2" ht="30" x14ac:dyDescent="0.25">
      <c r="A9" s="71" t="s">
        <v>109</v>
      </c>
      <c r="B9" s="70" t="s">
        <v>119</v>
      </c>
    </row>
    <row r="10" spans="1:2" ht="30" x14ac:dyDescent="0.25">
      <c r="A10" s="71" t="s">
        <v>73</v>
      </c>
      <c r="B10" s="70" t="s">
        <v>74</v>
      </c>
    </row>
    <row r="11" spans="1:2" x14ac:dyDescent="0.25">
      <c r="A11" s="71" t="s">
        <v>14</v>
      </c>
      <c r="B11" s="70" t="s">
        <v>75</v>
      </c>
    </row>
    <row r="12" spans="1:2" ht="30" x14ac:dyDescent="0.25">
      <c r="A12" s="71" t="s">
        <v>92</v>
      </c>
      <c r="B12" s="70" t="s">
        <v>76</v>
      </c>
    </row>
    <row r="13" spans="1:2" ht="30" x14ac:dyDescent="0.25">
      <c r="A13" s="71" t="s">
        <v>105</v>
      </c>
      <c r="B13" s="70" t="s">
        <v>120</v>
      </c>
    </row>
    <row r="14" spans="1:2" x14ac:dyDescent="0.25">
      <c r="A14" s="71" t="s">
        <v>19</v>
      </c>
      <c r="B14" s="70" t="s">
        <v>77</v>
      </c>
    </row>
    <row r="15" spans="1:2" x14ac:dyDescent="0.25">
      <c r="A15" s="71" t="s">
        <v>126</v>
      </c>
      <c r="B15" s="70" t="s">
        <v>133</v>
      </c>
    </row>
    <row r="16" spans="1:2" ht="30" x14ac:dyDescent="0.25">
      <c r="A16" s="71" t="s">
        <v>128</v>
      </c>
      <c r="B16" s="70" t="s">
        <v>129</v>
      </c>
    </row>
    <row r="17" spans="1:2" x14ac:dyDescent="0.25">
      <c r="A17" s="71" t="s">
        <v>16</v>
      </c>
      <c r="B17" s="70" t="s">
        <v>78</v>
      </c>
    </row>
    <row r="18" spans="1:2" ht="30" x14ac:dyDescent="0.25">
      <c r="A18" s="71" t="s">
        <v>43</v>
      </c>
      <c r="B18" s="70" t="s">
        <v>79</v>
      </c>
    </row>
    <row r="19" spans="1:2" x14ac:dyDescent="0.25">
      <c r="A19" s="71" t="s">
        <v>15</v>
      </c>
      <c r="B19" s="70" t="s">
        <v>80</v>
      </c>
    </row>
    <row r="20" spans="1:2" ht="30" x14ac:dyDescent="0.25">
      <c r="A20" s="71" t="s">
        <v>17</v>
      </c>
      <c r="B20" s="70" t="s">
        <v>121</v>
      </c>
    </row>
    <row r="21" spans="1:2" ht="30" x14ac:dyDescent="0.25">
      <c r="A21" s="71" t="s">
        <v>131</v>
      </c>
      <c r="B21" s="70" t="s">
        <v>132</v>
      </c>
    </row>
    <row r="22" spans="1:2" x14ac:dyDescent="0.25">
      <c r="A22" s="71" t="s">
        <v>81</v>
      </c>
      <c r="B22" s="70" t="s">
        <v>134</v>
      </c>
    </row>
    <row r="23" spans="1:2" ht="30" x14ac:dyDescent="0.25">
      <c r="A23" s="71" t="s">
        <v>82</v>
      </c>
      <c r="B23" s="70" t="s">
        <v>135</v>
      </c>
    </row>
    <row r="26" spans="1:2" ht="14.45" hidden="1" x14ac:dyDescent="0.3">
      <c r="A26" s="69" t="s">
        <v>122</v>
      </c>
    </row>
    <row r="27" spans="1:2" ht="30" hidden="1" customHeight="1" x14ac:dyDescent="0.3">
      <c r="A27" s="105" t="s">
        <v>123</v>
      </c>
      <c r="B27" s="105"/>
    </row>
    <row r="28" spans="1:2" ht="30.75" hidden="1" customHeight="1" x14ac:dyDescent="0.3">
      <c r="A28" s="105" t="s">
        <v>83</v>
      </c>
      <c r="B28" s="105"/>
    </row>
    <row r="29" spans="1:2" ht="14.45" hidden="1" x14ac:dyDescent="0.3"/>
    <row r="30" spans="1:2" ht="14.45" hidden="1" x14ac:dyDescent="0.3">
      <c r="A30" s="69" t="s">
        <v>124</v>
      </c>
    </row>
    <row r="31" spans="1:2" ht="14.45" hidden="1" x14ac:dyDescent="0.3">
      <c r="A31" s="68" t="s">
        <v>84</v>
      </c>
    </row>
    <row r="32" spans="1:2" ht="14.45" hidden="1" x14ac:dyDescent="0.3">
      <c r="A32" s="68" t="s">
        <v>85</v>
      </c>
    </row>
    <row r="33" spans="1:1" ht="14.45" hidden="1" x14ac:dyDescent="0.3"/>
    <row r="34" spans="1:1" ht="14.45" hidden="1" x14ac:dyDescent="0.3">
      <c r="A34" s="69" t="s">
        <v>125</v>
      </c>
    </row>
    <row r="35" spans="1:1" ht="14.45" hidden="1" x14ac:dyDescent="0.3">
      <c r="A35" s="68" t="s">
        <v>86</v>
      </c>
    </row>
    <row r="36" spans="1:1" ht="14.45" hidden="1" x14ac:dyDescent="0.3">
      <c r="A36" s="68" t="s">
        <v>87</v>
      </c>
    </row>
    <row r="37" spans="1:1" ht="14.45" hidden="1" x14ac:dyDescent="0.3">
      <c r="A37" s="68" t="s">
        <v>85</v>
      </c>
    </row>
  </sheetData>
  <sheetProtection password="ED81" sheet="1" selectLockedCells="1" selectUnlockedCells="1"/>
  <mergeCells count="4">
    <mergeCell ref="A6:B6"/>
    <mergeCell ref="A7:B7"/>
    <mergeCell ref="A27:B27"/>
    <mergeCell ref="A28:B28"/>
  </mergeCells>
  <pageMargins left="0.7" right="0.7" top="0.78740157499999996" bottom="0.78740157499999996" header="0.3" footer="0.3"/>
  <pageSetup paperSize="9" scale="7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B2:F23"/>
  <sheetViews>
    <sheetView workbookViewId="0">
      <selection activeCell="B372" sqref="B372"/>
    </sheetView>
  </sheetViews>
  <sheetFormatPr defaultRowHeight="15" x14ac:dyDescent="0.25"/>
  <cols>
    <col min="1" max="1" width="46.5703125" customWidth="1"/>
    <col min="2" max="2" width="23.28515625" customWidth="1"/>
    <col min="4" max="4" width="15.5703125" customWidth="1"/>
    <col min="5" max="5" width="24.42578125" customWidth="1"/>
  </cols>
  <sheetData>
    <row r="2" spans="2:6" x14ac:dyDescent="0.25">
      <c r="B2" t="s">
        <v>28</v>
      </c>
      <c r="D2" t="s">
        <v>42</v>
      </c>
    </row>
    <row r="3" spans="2:6" x14ac:dyDescent="0.25">
      <c r="B3" s="48">
        <v>0.3</v>
      </c>
      <c r="D3">
        <v>10</v>
      </c>
      <c r="E3" s="68" t="s">
        <v>109</v>
      </c>
      <c r="F3" s="68" t="s">
        <v>110</v>
      </c>
    </row>
    <row r="4" spans="2:6" x14ac:dyDescent="0.25">
      <c r="B4" s="48">
        <v>0.35</v>
      </c>
      <c r="D4">
        <v>11</v>
      </c>
      <c r="E4" s="68" t="s">
        <v>111</v>
      </c>
      <c r="F4" s="58">
        <f>IF(Seznamy!E4='Vstupní data'!B$3,0.9,0)</f>
        <v>0</v>
      </c>
    </row>
    <row r="5" spans="2:6" x14ac:dyDescent="0.25">
      <c r="B5" s="48">
        <v>0.4</v>
      </c>
      <c r="D5">
        <v>12</v>
      </c>
      <c r="E5" s="68" t="s">
        <v>112</v>
      </c>
      <c r="F5" s="58">
        <f>IF(Seznamy!E5='Vstupní data'!B$3,0.95,0)</f>
        <v>0</v>
      </c>
    </row>
    <row r="6" spans="2:6" x14ac:dyDescent="0.25">
      <c r="B6" s="48">
        <v>0.45</v>
      </c>
      <c r="D6">
        <v>13</v>
      </c>
      <c r="E6" s="68" t="s">
        <v>113</v>
      </c>
      <c r="F6" s="58">
        <f>IF(Seznamy!E6='Vstupní data'!B$3,0.95,0)</f>
        <v>0</v>
      </c>
    </row>
    <row r="7" spans="2:6" x14ac:dyDescent="0.25">
      <c r="B7" s="48">
        <v>0.5</v>
      </c>
      <c r="D7">
        <v>14</v>
      </c>
      <c r="E7" s="68" t="s">
        <v>114</v>
      </c>
      <c r="F7" s="58">
        <f>IF(Seznamy!E7='Vstupní data'!B$3,0.95,0)</f>
        <v>0</v>
      </c>
    </row>
    <row r="8" spans="2:6" x14ac:dyDescent="0.25">
      <c r="B8" s="48">
        <v>0.55000000000000004</v>
      </c>
      <c r="D8">
        <v>15</v>
      </c>
      <c r="F8" s="58">
        <f>IF(Seznamy!E8='Vstupní data'!B$3,0.95,0)</f>
        <v>0.95</v>
      </c>
    </row>
    <row r="9" spans="2:6" x14ac:dyDescent="0.25">
      <c r="B9" s="48">
        <v>0.6</v>
      </c>
      <c r="D9">
        <v>16</v>
      </c>
      <c r="E9" s="68" t="s">
        <v>115</v>
      </c>
      <c r="F9" s="58">
        <f>MAX(F4:F8)</f>
        <v>0.95</v>
      </c>
    </row>
    <row r="10" spans="2:6" x14ac:dyDescent="0.25">
      <c r="B10" s="48">
        <v>0.65</v>
      </c>
      <c r="D10">
        <v>17</v>
      </c>
    </row>
    <row r="11" spans="2:6" x14ac:dyDescent="0.25">
      <c r="B11" s="48">
        <v>0.7</v>
      </c>
      <c r="D11">
        <v>18</v>
      </c>
    </row>
    <row r="12" spans="2:6" x14ac:dyDescent="0.25">
      <c r="B12" s="48">
        <v>0.75</v>
      </c>
      <c r="D12">
        <v>19</v>
      </c>
    </row>
    <row r="13" spans="2:6" x14ac:dyDescent="0.25">
      <c r="B13" s="48">
        <v>0.8</v>
      </c>
      <c r="D13">
        <v>20</v>
      </c>
    </row>
    <row r="14" spans="2:6" x14ac:dyDescent="0.25">
      <c r="B14" s="48">
        <v>0.85</v>
      </c>
      <c r="D14">
        <v>21</v>
      </c>
    </row>
    <row r="15" spans="2:6" x14ac:dyDescent="0.25">
      <c r="B15" s="48">
        <v>0.9</v>
      </c>
      <c r="D15">
        <v>22</v>
      </c>
    </row>
    <row r="16" spans="2:6" x14ac:dyDescent="0.25">
      <c r="B16" s="48">
        <v>0.95</v>
      </c>
      <c r="D16">
        <v>23</v>
      </c>
    </row>
    <row r="17" spans="4:4" x14ac:dyDescent="0.25">
      <c r="D17">
        <v>24</v>
      </c>
    </row>
    <row r="18" spans="4:4" x14ac:dyDescent="0.25">
      <c r="D18">
        <v>25</v>
      </c>
    </row>
    <row r="19" spans="4:4" x14ac:dyDescent="0.25">
      <c r="D19">
        <v>26</v>
      </c>
    </row>
    <row r="20" spans="4:4" x14ac:dyDescent="0.25">
      <c r="D20">
        <v>27</v>
      </c>
    </row>
    <row r="21" spans="4:4" x14ac:dyDescent="0.25">
      <c r="D21">
        <v>28</v>
      </c>
    </row>
    <row r="22" spans="4:4" x14ac:dyDescent="0.25">
      <c r="D22">
        <v>29</v>
      </c>
    </row>
    <row r="23" spans="4:4" x14ac:dyDescent="0.25">
      <c r="D23">
        <v>30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27"/>
  <sheetViews>
    <sheetView workbookViewId="0">
      <selection activeCell="C28" sqref="C28"/>
    </sheetView>
  </sheetViews>
  <sheetFormatPr defaultRowHeight="15" x14ac:dyDescent="0.25"/>
  <cols>
    <col min="1" max="1" width="60.7109375" customWidth="1"/>
    <col min="2" max="2" width="20.7109375" customWidth="1"/>
    <col min="3" max="3" width="66.85546875" customWidth="1"/>
    <col min="4" max="5" width="16.5703125" customWidth="1"/>
  </cols>
  <sheetData>
    <row r="1" spans="1:2" ht="18.75" x14ac:dyDescent="0.3">
      <c r="A1" s="62" t="s">
        <v>116</v>
      </c>
      <c r="B1" s="63"/>
    </row>
    <row r="2" spans="1:2" s="68" customFormat="1" x14ac:dyDescent="0.25">
      <c r="A2" s="14"/>
      <c r="B2" s="11"/>
    </row>
    <row r="3" spans="1:2" s="68" customFormat="1" x14ac:dyDescent="0.25">
      <c r="A3" s="67" t="s">
        <v>109</v>
      </c>
      <c r="B3" s="104"/>
    </row>
    <row r="4" spans="1:2" x14ac:dyDescent="0.25">
      <c r="A4" s="14"/>
      <c r="B4" s="11"/>
    </row>
    <row r="5" spans="1:2" x14ac:dyDescent="0.25">
      <c r="A5" s="25" t="s">
        <v>61</v>
      </c>
      <c r="B5" s="11"/>
    </row>
    <row r="6" spans="1:2" x14ac:dyDescent="0.25">
      <c r="A6" s="17" t="s">
        <v>13</v>
      </c>
      <c r="B6" s="18" t="s">
        <v>11</v>
      </c>
    </row>
    <row r="7" spans="1:2" x14ac:dyDescent="0.25">
      <c r="A7" s="24" t="s">
        <v>0</v>
      </c>
      <c r="B7" s="64"/>
    </row>
    <row r="8" spans="1:2" x14ac:dyDescent="0.25">
      <c r="A8" s="24" t="s">
        <v>14</v>
      </c>
      <c r="B8" s="64"/>
    </row>
    <row r="9" spans="1:2" x14ac:dyDescent="0.25">
      <c r="A9" s="67" t="s">
        <v>92</v>
      </c>
      <c r="B9" s="64"/>
    </row>
    <row r="10" spans="1:2" x14ac:dyDescent="0.25">
      <c r="A10" s="67" t="s">
        <v>105</v>
      </c>
      <c r="B10" s="64"/>
    </row>
    <row r="11" spans="1:2" x14ac:dyDescent="0.25">
      <c r="A11" s="67" t="s">
        <v>19</v>
      </c>
      <c r="B11" s="47">
        <f>B9-B10</f>
        <v>0</v>
      </c>
    </row>
    <row r="12" spans="1:2" x14ac:dyDescent="0.25">
      <c r="A12" s="67" t="s">
        <v>126</v>
      </c>
      <c r="B12" s="65"/>
    </row>
    <row r="13" spans="1:2" s="68" customFormat="1" x14ac:dyDescent="0.25">
      <c r="A13" s="67" t="s">
        <v>127</v>
      </c>
      <c r="B13" s="65"/>
    </row>
    <row r="14" spans="1:2" x14ac:dyDescent="0.25">
      <c r="A14" s="67" t="s">
        <v>16</v>
      </c>
      <c r="B14" s="61">
        <f>'Vypočet dotace'!Y33</f>
        <v>0</v>
      </c>
    </row>
    <row r="15" spans="1:2" x14ac:dyDescent="0.25">
      <c r="A15" s="67" t="s">
        <v>43</v>
      </c>
      <c r="B15" s="66"/>
    </row>
    <row r="16" spans="1:2" x14ac:dyDescent="0.25">
      <c r="A16" s="67" t="s">
        <v>15</v>
      </c>
      <c r="B16" s="40">
        <f>B14*B12</f>
        <v>0</v>
      </c>
    </row>
    <row r="17" spans="1:2" x14ac:dyDescent="0.25">
      <c r="A17" s="67" t="s">
        <v>17</v>
      </c>
      <c r="B17" s="40">
        <f>B12-B16</f>
        <v>0</v>
      </c>
    </row>
    <row r="18" spans="1:2" x14ac:dyDescent="0.25">
      <c r="A18" s="67" t="s">
        <v>130</v>
      </c>
      <c r="B18" s="40" t="str">
        <f>IFERROR((B12-B13)/B8,"Chybí hodnoty")</f>
        <v>Chybí hodnoty</v>
      </c>
    </row>
    <row r="19" spans="1:2" x14ac:dyDescent="0.25">
      <c r="A19" s="3"/>
      <c r="B19" s="15"/>
    </row>
    <row r="20" spans="1:2" x14ac:dyDescent="0.25">
      <c r="A20" s="25" t="s">
        <v>62</v>
      </c>
      <c r="B20" s="11"/>
    </row>
    <row r="21" spans="1:2" x14ac:dyDescent="0.25">
      <c r="A21" s="17" t="s">
        <v>18</v>
      </c>
      <c r="B21" s="18" t="s">
        <v>11</v>
      </c>
    </row>
    <row r="22" spans="1:2" x14ac:dyDescent="0.25">
      <c r="A22" s="80" t="s">
        <v>90</v>
      </c>
      <c r="B22" s="81">
        <v>1.01</v>
      </c>
    </row>
    <row r="23" spans="1:2" x14ac:dyDescent="0.25">
      <c r="A23" s="80" t="s">
        <v>93</v>
      </c>
      <c r="B23" s="81">
        <v>1.0209999999999999</v>
      </c>
    </row>
    <row r="24" spans="1:2" s="68" customFormat="1" x14ac:dyDescent="0.25"/>
    <row r="25" spans="1:2" x14ac:dyDescent="0.25">
      <c r="A25" s="69" t="s">
        <v>117</v>
      </c>
    </row>
    <row r="26" spans="1:2" x14ac:dyDescent="0.25">
      <c r="A26" s="106" t="str">
        <f>IF(B18="Chybí hodnoty","Nejsou vyplněna všechna potřebná pole",IF(B18&gt;29028,"PŘEKROČENA MAXIMÁLNÍ VÝŠE PRŮMĚRNÝCH CELKOVÝCH ZPŮSOBILÝCH VÝDAJŮ NA M2",""))</f>
        <v>Nejsou vyplněna všechna potřebná pole</v>
      </c>
      <c r="B26" s="106"/>
    </row>
    <row r="27" spans="1:2" x14ac:dyDescent="0.25">
      <c r="A27" s="106" t="str">
        <f>IF(B14&gt;Seznamy!F9,"Překročena povolená míra dotace dle typu žadatele","")</f>
        <v/>
      </c>
      <c r="B27" s="106"/>
    </row>
  </sheetData>
  <sheetProtection password="ED81" sheet="1" objects="1" scenarios="1"/>
  <mergeCells count="2">
    <mergeCell ref="A26:B26"/>
    <mergeCell ref="A27:B27"/>
  </mergeCells>
  <conditionalFormatting sqref="B18">
    <cfRule type="cellIs" dxfId="7" priority="8" operator="greaterThan">
      <formula>29028</formula>
    </cfRule>
    <cfRule type="containsText" dxfId="6" priority="2" operator="containsText" text="Chybí hodnoty">
      <formula>NOT(ISERROR(SEARCH("Chybí hodnoty",B18)))</formula>
    </cfRule>
  </conditionalFormatting>
  <conditionalFormatting sqref="A27:B27">
    <cfRule type="cellIs" dxfId="5" priority="5" operator="equal">
      <formula>"Překročena povolená míra dotace dle typu žadatele"</formula>
    </cfRule>
    <cfRule type="cellIs" dxfId="4" priority="6" operator="equal">
      <formula>"PŘEKROČENA MAXIMÁLNÍ VÝŠE CELKOVÝCH ZPŮSOBILÝCH VÝDAJŮ NA M2"</formula>
    </cfRule>
  </conditionalFormatting>
  <conditionalFormatting sqref="A26:B26">
    <cfRule type="cellIs" dxfId="3" priority="3" operator="equal">
      <formula>"PŘEKROČENA MAXIMÁLNÍ VÝŠE PRŮMĚRNÝCH CELKOVÝCH ZPŮSOBILÝCH VÝDAJŮ NA M2"</formula>
    </cfRule>
    <cfRule type="containsText" dxfId="2" priority="1" operator="containsText" text="Nejsou vyplněna všechna potřebná pole">
      <formula>NOT(ISERROR(SEARCH("Nejsou vyplněna všechna potřebná pole",A26)))</formula>
    </cfRule>
  </conditionalFormatting>
  <dataValidations count="3">
    <dataValidation type="decimal" allowBlank="1" showInputMessage="1" showErrorMessage="1" error="Zadaná hodnota je mimo povolené rozmezí!" prompt="Povolené hodnoty 0 až 57,5" sqref="B10">
      <formula1>0</formula1>
      <formula2>57.5</formula2>
    </dataValidation>
    <dataValidation type="list" allowBlank="1" showInputMessage="1" showErrorMessage="1" prompt="Zadejte požadovanou dobu pověření" sqref="B15">
      <formula1>Trvani_povereni</formula1>
    </dataValidation>
    <dataValidation type="list" allowBlank="1" showInputMessage="1" showErrorMessage="1" prompt="Vyberte typ žadatele" sqref="B3">
      <formula1>Typ_zadatele_</formula1>
    </dataValidation>
  </dataValidations>
  <pageMargins left="0.25" right="0.25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Q61"/>
  <sheetViews>
    <sheetView workbookViewId="0">
      <selection activeCell="B372" sqref="B372"/>
    </sheetView>
  </sheetViews>
  <sheetFormatPr defaultRowHeight="15" x14ac:dyDescent="0.25"/>
  <cols>
    <col min="1" max="1" width="8.5703125" customWidth="1"/>
    <col min="2" max="2" width="14.42578125" style="12" customWidth="1"/>
    <col min="3" max="3" width="16.7109375" style="12" customWidth="1"/>
    <col min="4" max="4" width="14.42578125" style="12" customWidth="1"/>
    <col min="5" max="5" width="16.7109375" style="12" customWidth="1"/>
    <col min="6" max="6" width="12.140625" style="2" customWidth="1"/>
    <col min="7" max="7" width="26.42578125" style="2" customWidth="1"/>
    <col min="8" max="17" width="9.140625" style="2"/>
  </cols>
  <sheetData>
    <row r="2" spans="1:7" x14ac:dyDescent="0.25">
      <c r="A2" s="57" t="s">
        <v>63</v>
      </c>
    </row>
    <row r="3" spans="1:7" s="4" customFormat="1" ht="60" x14ac:dyDescent="0.25">
      <c r="A3" s="20" t="s">
        <v>4</v>
      </c>
      <c r="B3" s="82" t="s">
        <v>94</v>
      </c>
      <c r="C3" s="82" t="s">
        <v>106</v>
      </c>
      <c r="D3" s="82" t="s">
        <v>95</v>
      </c>
      <c r="E3" s="56" t="s">
        <v>33</v>
      </c>
    </row>
    <row r="4" spans="1:7" x14ac:dyDescent="0.25">
      <c r="A4" s="21">
        <v>0</v>
      </c>
      <c r="B4" s="19">
        <f>SUM(C4:D4)</f>
        <v>0</v>
      </c>
      <c r="C4" s="19">
        <v>0</v>
      </c>
      <c r="D4" s="55">
        <f>SUM(C4:C4)</f>
        <v>0</v>
      </c>
      <c r="E4" s="16">
        <f>'Vstupní data'!B16</f>
        <v>0</v>
      </c>
    </row>
    <row r="5" spans="1:7" x14ac:dyDescent="0.25">
      <c r="A5" s="21">
        <v>1</v>
      </c>
      <c r="B5" s="19">
        <f>('Vstupní data'!$B$9*'Vstupní data'!$B$8*12)*POWER(('Vstupní data'!$B$23),'Financni toky'!A5)</f>
        <v>0</v>
      </c>
      <c r="C5" s="19">
        <f>('Vstupní data'!$B$10*'Vstupní data'!$B$8*12)</f>
        <v>0</v>
      </c>
      <c r="D5" s="55">
        <f>B5-C5</f>
        <v>0</v>
      </c>
      <c r="E5" s="16">
        <v>0</v>
      </c>
      <c r="G5" s="4"/>
    </row>
    <row r="6" spans="1:7" x14ac:dyDescent="0.25">
      <c r="A6" s="21">
        <v>2</v>
      </c>
      <c r="B6" s="19">
        <f>('Vstupní data'!$B$9*'Vstupní data'!$B$8*12)*POWER(('Vstupní data'!$B$23),'Financni toky'!A6)</f>
        <v>0</v>
      </c>
      <c r="C6" s="19">
        <f>('Vstupní data'!$B$10*'Vstupní data'!$B$8*12)</f>
        <v>0</v>
      </c>
      <c r="D6" s="55">
        <f t="shared" ref="D6:D34" si="0">B6-C6</f>
        <v>0</v>
      </c>
      <c r="E6" s="16">
        <v>0</v>
      </c>
    </row>
    <row r="7" spans="1:7" x14ac:dyDescent="0.25">
      <c r="A7" s="21">
        <v>3</v>
      </c>
      <c r="B7" s="19">
        <f>('Vstupní data'!$B$9*'Vstupní data'!$B$8*12)*POWER(('Vstupní data'!$B$23),'Financni toky'!A7)</f>
        <v>0</v>
      </c>
      <c r="C7" s="19">
        <f>('Vstupní data'!$B$10*'Vstupní data'!$B$8*12)</f>
        <v>0</v>
      </c>
      <c r="D7" s="55">
        <f t="shared" si="0"/>
        <v>0</v>
      </c>
      <c r="E7" s="16">
        <v>0</v>
      </c>
    </row>
    <row r="8" spans="1:7" x14ac:dyDescent="0.25">
      <c r="A8" s="21">
        <v>4</v>
      </c>
      <c r="B8" s="19">
        <f>('Vstupní data'!$B$9*'Vstupní data'!$B$8*12)*POWER(('Vstupní data'!$B$23),'Financni toky'!A8)</f>
        <v>0</v>
      </c>
      <c r="C8" s="19">
        <f>('Vstupní data'!$B$10*'Vstupní data'!$B$8*12)</f>
        <v>0</v>
      </c>
      <c r="D8" s="55">
        <f t="shared" si="0"/>
        <v>0</v>
      </c>
      <c r="E8" s="16">
        <v>0</v>
      </c>
    </row>
    <row r="9" spans="1:7" s="2" customFormat="1" x14ac:dyDescent="0.25">
      <c r="A9" s="21">
        <v>5</v>
      </c>
      <c r="B9" s="19">
        <f>('Vstupní data'!$B$9*'Vstupní data'!$B$8*12)*POWER(('Vstupní data'!$B$23),'Financni toky'!A9)</f>
        <v>0</v>
      </c>
      <c r="C9" s="19">
        <f>('Vstupní data'!$B$10*'Vstupní data'!$B$8*12)</f>
        <v>0</v>
      </c>
      <c r="D9" s="55">
        <f t="shared" si="0"/>
        <v>0</v>
      </c>
      <c r="E9" s="16">
        <v>0</v>
      </c>
    </row>
    <row r="10" spans="1:7" s="2" customFormat="1" x14ac:dyDescent="0.25">
      <c r="A10" s="21">
        <v>6</v>
      </c>
      <c r="B10" s="19">
        <f>('Vstupní data'!$B$9*'Vstupní data'!$B$8*12)*POWER(('Vstupní data'!$B$23),'Financni toky'!A10)</f>
        <v>0</v>
      </c>
      <c r="C10" s="19">
        <f>('Vstupní data'!$B$10*'Vstupní data'!$B$8*12)</f>
        <v>0</v>
      </c>
      <c r="D10" s="55">
        <f t="shared" si="0"/>
        <v>0</v>
      </c>
      <c r="E10" s="16">
        <v>0</v>
      </c>
    </row>
    <row r="11" spans="1:7" s="2" customFormat="1" x14ac:dyDescent="0.25">
      <c r="A11" s="21">
        <v>7</v>
      </c>
      <c r="B11" s="19">
        <f>('Vstupní data'!$B$9*'Vstupní data'!$B$8*12)*POWER(('Vstupní data'!$B$23),'Financni toky'!A11)</f>
        <v>0</v>
      </c>
      <c r="C11" s="19">
        <f>('Vstupní data'!$B$10*'Vstupní data'!$B$8*12)</f>
        <v>0</v>
      </c>
      <c r="D11" s="55">
        <f t="shared" si="0"/>
        <v>0</v>
      </c>
      <c r="E11" s="16">
        <v>0</v>
      </c>
    </row>
    <row r="12" spans="1:7" s="2" customFormat="1" x14ac:dyDescent="0.25">
      <c r="A12" s="21">
        <v>8</v>
      </c>
      <c r="B12" s="19">
        <f>('Vstupní data'!$B$9*'Vstupní data'!$B$8*12)*POWER(('Vstupní data'!$B$23),'Financni toky'!A12)</f>
        <v>0</v>
      </c>
      <c r="C12" s="19">
        <f>('Vstupní data'!$B$10*'Vstupní data'!$B$8*12)</f>
        <v>0</v>
      </c>
      <c r="D12" s="55">
        <f t="shared" si="0"/>
        <v>0</v>
      </c>
      <c r="E12" s="16">
        <v>0</v>
      </c>
    </row>
    <row r="13" spans="1:7" s="2" customFormat="1" x14ac:dyDescent="0.25">
      <c r="A13" s="21">
        <v>9</v>
      </c>
      <c r="B13" s="19">
        <f>('Vstupní data'!$B$9*'Vstupní data'!$B$8*12)*POWER(('Vstupní data'!$B$23),'Financni toky'!A13)</f>
        <v>0</v>
      </c>
      <c r="C13" s="19">
        <f>('Vstupní data'!$B$10*'Vstupní data'!$B$8*12)</f>
        <v>0</v>
      </c>
      <c r="D13" s="55">
        <f t="shared" si="0"/>
        <v>0</v>
      </c>
      <c r="E13" s="16">
        <v>0</v>
      </c>
    </row>
    <row r="14" spans="1:7" s="2" customFormat="1" x14ac:dyDescent="0.25">
      <c r="A14" s="21">
        <v>10</v>
      </c>
      <c r="B14" s="19">
        <f>('Vstupní data'!$B$9*'Vstupní data'!$B$8*12)*POWER(('Vstupní data'!$B$23),'Financni toky'!A14)</f>
        <v>0</v>
      </c>
      <c r="C14" s="19">
        <f>('Vstupní data'!$B$10*'Vstupní data'!$B$8*12)</f>
        <v>0</v>
      </c>
      <c r="D14" s="55">
        <f t="shared" si="0"/>
        <v>0</v>
      </c>
      <c r="E14" s="16">
        <v>0</v>
      </c>
    </row>
    <row r="15" spans="1:7" s="2" customFormat="1" ht="15.75" customHeight="1" x14ac:dyDescent="0.25">
      <c r="A15" s="21">
        <v>11</v>
      </c>
      <c r="B15" s="19">
        <f>('Vstupní data'!$B$9*'Vstupní data'!$B$8*12)*POWER(('Vstupní data'!$B$23),'Financni toky'!A15)</f>
        <v>0</v>
      </c>
      <c r="C15" s="19">
        <f>('Vstupní data'!$B$10*'Vstupní data'!$B$8*12)</f>
        <v>0</v>
      </c>
      <c r="D15" s="55">
        <f t="shared" si="0"/>
        <v>0</v>
      </c>
      <c r="E15" s="16">
        <v>0</v>
      </c>
    </row>
    <row r="16" spans="1:7" s="2" customFormat="1" x14ac:dyDescent="0.25">
      <c r="A16" s="21">
        <v>12</v>
      </c>
      <c r="B16" s="19">
        <f>('Vstupní data'!$B$9*'Vstupní data'!$B$8*12)*POWER(('Vstupní data'!$B$23),'Financni toky'!A16)</f>
        <v>0</v>
      </c>
      <c r="C16" s="19">
        <f>('Vstupní data'!$B$10*'Vstupní data'!$B$8*12)</f>
        <v>0</v>
      </c>
      <c r="D16" s="55">
        <f t="shared" si="0"/>
        <v>0</v>
      </c>
      <c r="E16" s="16">
        <v>0</v>
      </c>
    </row>
    <row r="17" spans="1:7" s="2" customFormat="1" x14ac:dyDescent="0.25">
      <c r="A17" s="21">
        <v>13</v>
      </c>
      <c r="B17" s="19">
        <f>('Vstupní data'!$B$9*'Vstupní data'!$B$8*12)*POWER(('Vstupní data'!$B$23),'Financni toky'!A17)</f>
        <v>0</v>
      </c>
      <c r="C17" s="19">
        <f>('Vstupní data'!$B$10*'Vstupní data'!$B$8*12)</f>
        <v>0</v>
      </c>
      <c r="D17" s="55">
        <f t="shared" si="0"/>
        <v>0</v>
      </c>
      <c r="E17" s="16">
        <v>0</v>
      </c>
    </row>
    <row r="18" spans="1:7" s="2" customFormat="1" x14ac:dyDescent="0.25">
      <c r="A18" s="21">
        <v>14</v>
      </c>
      <c r="B18" s="19">
        <f>('Vstupní data'!$B$9*'Vstupní data'!$B$8*12)*POWER(('Vstupní data'!$B$23),'Financni toky'!A18)</f>
        <v>0</v>
      </c>
      <c r="C18" s="19">
        <f>('Vstupní data'!$B$10*'Vstupní data'!$B$8*12)</f>
        <v>0</v>
      </c>
      <c r="D18" s="55">
        <f t="shared" si="0"/>
        <v>0</v>
      </c>
      <c r="E18" s="16">
        <v>0</v>
      </c>
    </row>
    <row r="19" spans="1:7" s="2" customFormat="1" x14ac:dyDescent="0.25">
      <c r="A19" s="21">
        <v>15</v>
      </c>
      <c r="B19" s="19">
        <f>('Vstupní data'!$B$9*'Vstupní data'!$B$8*12)*POWER(('Vstupní data'!$B$23),'Financni toky'!A19)</f>
        <v>0</v>
      </c>
      <c r="C19" s="19">
        <f>('Vstupní data'!$B$10*'Vstupní data'!$B$8*12)</f>
        <v>0</v>
      </c>
      <c r="D19" s="55">
        <f t="shared" si="0"/>
        <v>0</v>
      </c>
      <c r="E19" s="16">
        <v>0</v>
      </c>
      <c r="G19" s="12"/>
    </row>
    <row r="20" spans="1:7" s="2" customFormat="1" x14ac:dyDescent="0.25">
      <c r="A20" s="21">
        <v>16</v>
      </c>
      <c r="B20" s="19">
        <f>('Vstupní data'!$B$9*'Vstupní data'!$B$8*12)*POWER(('Vstupní data'!$B$23),'Financni toky'!A20)</f>
        <v>0</v>
      </c>
      <c r="C20" s="19">
        <f>('Vstupní data'!$B$10*'Vstupní data'!$B$8*12)</f>
        <v>0</v>
      </c>
      <c r="D20" s="55">
        <f t="shared" si="0"/>
        <v>0</v>
      </c>
      <c r="E20" s="16">
        <v>0</v>
      </c>
    </row>
    <row r="21" spans="1:7" s="2" customFormat="1" x14ac:dyDescent="0.25">
      <c r="A21" s="21">
        <v>17</v>
      </c>
      <c r="B21" s="19">
        <f>('Vstupní data'!$B$9*'Vstupní data'!$B$8*12)*POWER(('Vstupní data'!$B$23),'Financni toky'!A21)</f>
        <v>0</v>
      </c>
      <c r="C21" s="19">
        <f>('Vstupní data'!$B$10*'Vstupní data'!$B$8*12)</f>
        <v>0</v>
      </c>
      <c r="D21" s="55">
        <f t="shared" si="0"/>
        <v>0</v>
      </c>
      <c r="E21" s="16">
        <v>0</v>
      </c>
    </row>
    <row r="22" spans="1:7" s="2" customFormat="1" x14ac:dyDescent="0.25">
      <c r="A22" s="21">
        <v>18</v>
      </c>
      <c r="B22" s="19">
        <f>('Vstupní data'!$B$9*'Vstupní data'!$B$8*12)*POWER(('Vstupní data'!$B$23),'Financni toky'!A22)</f>
        <v>0</v>
      </c>
      <c r="C22" s="19">
        <f>('Vstupní data'!$B$10*'Vstupní data'!$B$8*12)</f>
        <v>0</v>
      </c>
      <c r="D22" s="55">
        <f t="shared" si="0"/>
        <v>0</v>
      </c>
      <c r="E22" s="16">
        <v>0</v>
      </c>
    </row>
    <row r="23" spans="1:7" s="2" customFormat="1" x14ac:dyDescent="0.25">
      <c r="A23" s="21">
        <v>19</v>
      </c>
      <c r="B23" s="19">
        <f>('Vstupní data'!$B$9*'Vstupní data'!$B$8*12)*POWER(('Vstupní data'!$B$23),'Financni toky'!A23)</f>
        <v>0</v>
      </c>
      <c r="C23" s="19">
        <f>('Vstupní data'!$B$10*'Vstupní data'!$B$8*12)</f>
        <v>0</v>
      </c>
      <c r="D23" s="55">
        <f t="shared" si="0"/>
        <v>0</v>
      </c>
      <c r="E23" s="16">
        <v>0</v>
      </c>
    </row>
    <row r="24" spans="1:7" s="2" customFormat="1" x14ac:dyDescent="0.25">
      <c r="A24" s="21">
        <v>20</v>
      </c>
      <c r="B24" s="19">
        <f>('Vstupní data'!$B$9*'Vstupní data'!$B$8*12)*POWER(('Vstupní data'!$B$23),'Financni toky'!A24)</f>
        <v>0</v>
      </c>
      <c r="C24" s="19">
        <f>('Vstupní data'!$B$10*'Vstupní data'!$B$8*12)</f>
        <v>0</v>
      </c>
      <c r="D24" s="55">
        <f t="shared" si="0"/>
        <v>0</v>
      </c>
      <c r="E24" s="16">
        <v>0</v>
      </c>
    </row>
    <row r="25" spans="1:7" s="2" customFormat="1" x14ac:dyDescent="0.25">
      <c r="A25" s="21">
        <v>21</v>
      </c>
      <c r="B25" s="19">
        <f>('Vstupní data'!$B$9*'Vstupní data'!$B$8*12)*POWER(('Vstupní data'!$B$23),'Financni toky'!A25)</f>
        <v>0</v>
      </c>
      <c r="C25" s="19">
        <f>('Vstupní data'!$B$10*'Vstupní data'!$B$8*12)</f>
        <v>0</v>
      </c>
      <c r="D25" s="55">
        <f t="shared" si="0"/>
        <v>0</v>
      </c>
      <c r="E25" s="16">
        <v>0</v>
      </c>
    </row>
    <row r="26" spans="1:7" s="2" customFormat="1" x14ac:dyDescent="0.25">
      <c r="A26" s="21">
        <v>22</v>
      </c>
      <c r="B26" s="19">
        <f>('Vstupní data'!$B$9*'Vstupní data'!$B$8*12)*POWER(('Vstupní data'!$B$23),'Financni toky'!A26)</f>
        <v>0</v>
      </c>
      <c r="C26" s="19">
        <f>('Vstupní data'!$B$10*'Vstupní data'!$B$8*12)</f>
        <v>0</v>
      </c>
      <c r="D26" s="55">
        <f t="shared" si="0"/>
        <v>0</v>
      </c>
      <c r="E26" s="16">
        <v>0</v>
      </c>
    </row>
    <row r="27" spans="1:7" s="2" customFormat="1" x14ac:dyDescent="0.25">
      <c r="A27" s="21">
        <v>23</v>
      </c>
      <c r="B27" s="19">
        <f>('Vstupní data'!$B$9*'Vstupní data'!$B$8*12)*POWER(('Vstupní data'!$B$23),'Financni toky'!A27)</f>
        <v>0</v>
      </c>
      <c r="C27" s="19">
        <f>('Vstupní data'!$B$10*'Vstupní data'!$B$8*12)</f>
        <v>0</v>
      </c>
      <c r="D27" s="55">
        <f t="shared" si="0"/>
        <v>0</v>
      </c>
      <c r="E27" s="16">
        <v>0</v>
      </c>
    </row>
    <row r="28" spans="1:7" s="2" customFormat="1" x14ac:dyDescent="0.25">
      <c r="A28" s="21">
        <v>24</v>
      </c>
      <c r="B28" s="19">
        <f>('Vstupní data'!$B$9*'Vstupní data'!$B$8*12)*POWER(('Vstupní data'!$B$23),'Financni toky'!A28)</f>
        <v>0</v>
      </c>
      <c r="C28" s="19">
        <f>('Vstupní data'!$B$10*'Vstupní data'!$B$8*12)</f>
        <v>0</v>
      </c>
      <c r="D28" s="55">
        <f t="shared" si="0"/>
        <v>0</v>
      </c>
      <c r="E28" s="16">
        <v>0</v>
      </c>
    </row>
    <row r="29" spans="1:7" s="2" customFormat="1" x14ac:dyDescent="0.25">
      <c r="A29" s="21">
        <v>25</v>
      </c>
      <c r="B29" s="19">
        <f>('Vstupní data'!$B$9*'Vstupní data'!$B$8*12)*POWER(('Vstupní data'!$B$23),'Financni toky'!A29)</f>
        <v>0</v>
      </c>
      <c r="C29" s="19">
        <f>('Vstupní data'!$B$10*'Vstupní data'!$B$8*12)</f>
        <v>0</v>
      </c>
      <c r="D29" s="55">
        <f t="shared" si="0"/>
        <v>0</v>
      </c>
      <c r="E29" s="16">
        <v>0</v>
      </c>
    </row>
    <row r="30" spans="1:7" s="2" customFormat="1" x14ac:dyDescent="0.25">
      <c r="A30" s="21">
        <v>26</v>
      </c>
      <c r="B30" s="19">
        <f>('Vstupní data'!$B$9*'Vstupní data'!$B$8*12)*POWER(('Vstupní data'!$B$23),'Financni toky'!A30)</f>
        <v>0</v>
      </c>
      <c r="C30" s="19">
        <f>('Vstupní data'!$B$10*'Vstupní data'!$B$8*12)</f>
        <v>0</v>
      </c>
      <c r="D30" s="55">
        <f t="shared" si="0"/>
        <v>0</v>
      </c>
      <c r="E30" s="16">
        <v>0</v>
      </c>
    </row>
    <row r="31" spans="1:7" s="2" customFormat="1" x14ac:dyDescent="0.25">
      <c r="A31" s="21">
        <v>27</v>
      </c>
      <c r="B31" s="19">
        <f>('Vstupní data'!$B$9*'Vstupní data'!$B$8*12)*POWER(('Vstupní data'!$B$23),'Financni toky'!A31)</f>
        <v>0</v>
      </c>
      <c r="C31" s="19">
        <f>('Vstupní data'!$B$10*'Vstupní data'!$B$8*12)</f>
        <v>0</v>
      </c>
      <c r="D31" s="55">
        <f t="shared" si="0"/>
        <v>0</v>
      </c>
      <c r="E31" s="16">
        <v>0</v>
      </c>
    </row>
    <row r="32" spans="1:7" s="2" customFormat="1" x14ac:dyDescent="0.25">
      <c r="A32" s="21">
        <v>28</v>
      </c>
      <c r="B32" s="19">
        <f>('Vstupní data'!$B$9*'Vstupní data'!$B$8*12)*POWER(('Vstupní data'!$B$23),'Financni toky'!A32)</f>
        <v>0</v>
      </c>
      <c r="C32" s="19">
        <f>('Vstupní data'!$B$10*'Vstupní data'!$B$8*12)</f>
        <v>0</v>
      </c>
      <c r="D32" s="55">
        <f t="shared" si="0"/>
        <v>0</v>
      </c>
      <c r="E32" s="16">
        <v>0</v>
      </c>
    </row>
    <row r="33" spans="1:5" s="2" customFormat="1" x14ac:dyDescent="0.25">
      <c r="A33" s="21">
        <v>29</v>
      </c>
      <c r="B33" s="19">
        <f>('Vstupní data'!$B$9*'Vstupní data'!$B$8*12)*POWER(('Vstupní data'!$B$23),'Financni toky'!A33)</f>
        <v>0</v>
      </c>
      <c r="C33" s="19">
        <f>('Vstupní data'!$B$10*'Vstupní data'!$B$8*12)</f>
        <v>0</v>
      </c>
      <c r="D33" s="55">
        <f t="shared" si="0"/>
        <v>0</v>
      </c>
      <c r="E33" s="16">
        <v>0</v>
      </c>
    </row>
    <row r="34" spans="1:5" x14ac:dyDescent="0.25">
      <c r="A34" s="21">
        <v>30</v>
      </c>
      <c r="B34" s="19">
        <f>('Vstupní data'!$B$9*'Vstupní data'!$B$8*12)*POWER(('Vstupní data'!$B$23),'Financni toky'!A34)</f>
        <v>0</v>
      </c>
      <c r="C34" s="19">
        <f>('Vstupní data'!$B$10*'Vstupní data'!$B$8*12)</f>
        <v>0</v>
      </c>
      <c r="D34" s="55">
        <f t="shared" si="0"/>
        <v>0</v>
      </c>
      <c r="E34" s="16">
        <v>0</v>
      </c>
    </row>
    <row r="35" spans="1:5" x14ac:dyDescent="0.25">
      <c r="A35" s="22" t="s">
        <v>10</v>
      </c>
      <c r="B35" s="13">
        <f>SUM(B4:B34)</f>
        <v>0</v>
      </c>
      <c r="C35" s="13">
        <f>SUM(C4:C34)</f>
        <v>0</v>
      </c>
      <c r="D35" s="13">
        <f>SUM(D4:D34)</f>
        <v>0</v>
      </c>
      <c r="E35" s="23">
        <f>SUM(E4:E34)</f>
        <v>0</v>
      </c>
    </row>
    <row r="60" spans="18:43" x14ac:dyDescent="0.25"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8:43" x14ac:dyDescent="0.25"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</sheetData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K38"/>
  <sheetViews>
    <sheetView topLeftCell="A3" zoomScale="85" zoomScaleNormal="85" workbookViewId="0">
      <selection activeCell="B372" sqref="B372"/>
    </sheetView>
  </sheetViews>
  <sheetFormatPr defaultRowHeight="15" x14ac:dyDescent="0.25"/>
  <cols>
    <col min="1" max="1" width="8.140625" style="31" customWidth="1"/>
    <col min="2" max="2" width="15.85546875" customWidth="1"/>
    <col min="3" max="3" width="16.5703125" customWidth="1"/>
    <col min="4" max="4" width="22.42578125" customWidth="1"/>
    <col min="5" max="6" width="10.42578125" style="32" customWidth="1"/>
    <col min="7" max="7" width="16.5703125" customWidth="1"/>
    <col min="8" max="8" width="17" customWidth="1"/>
    <col min="9" max="9" width="28.5703125" customWidth="1"/>
    <col min="11" max="11" width="16.85546875" style="75" customWidth="1"/>
  </cols>
  <sheetData>
    <row r="2" spans="1:11" x14ac:dyDescent="0.25">
      <c r="A2" s="28" t="s">
        <v>64</v>
      </c>
    </row>
    <row r="3" spans="1:11" s="3" customFormat="1" x14ac:dyDescent="0.25">
      <c r="A3" s="28"/>
      <c r="B3" s="112" t="s">
        <v>1</v>
      </c>
      <c r="C3" s="113"/>
      <c r="D3" s="111"/>
      <c r="E3" s="107" t="s">
        <v>2</v>
      </c>
      <c r="F3" s="107"/>
      <c r="G3" s="109" t="s">
        <v>3</v>
      </c>
      <c r="H3" s="110"/>
      <c r="I3" s="111"/>
      <c r="K3" s="76"/>
    </row>
    <row r="4" spans="1:11" s="26" customFormat="1" ht="60" x14ac:dyDescent="0.25">
      <c r="A4" s="108" t="s">
        <v>91</v>
      </c>
      <c r="B4" s="83" t="s">
        <v>29</v>
      </c>
      <c r="C4" s="84" t="s">
        <v>30</v>
      </c>
      <c r="D4" s="85" t="s">
        <v>27</v>
      </c>
      <c r="E4" s="86" t="s">
        <v>103</v>
      </c>
      <c r="F4" s="86" t="s">
        <v>104</v>
      </c>
      <c r="G4" s="83" t="s">
        <v>31</v>
      </c>
      <c r="H4" s="84" t="s">
        <v>32</v>
      </c>
      <c r="I4" s="43" t="s">
        <v>35</v>
      </c>
      <c r="K4" s="77"/>
    </row>
    <row r="5" spans="1:11" s="39" customFormat="1" ht="36" x14ac:dyDescent="0.25">
      <c r="A5" s="108"/>
      <c r="B5" s="87" t="s">
        <v>96</v>
      </c>
      <c r="C5" s="88" t="s">
        <v>107</v>
      </c>
      <c r="D5" s="89" t="s">
        <v>34</v>
      </c>
      <c r="E5" s="90"/>
      <c r="F5" s="90"/>
      <c r="G5" s="87" t="s">
        <v>97</v>
      </c>
      <c r="H5" s="88" t="s">
        <v>108</v>
      </c>
      <c r="I5" s="44" t="s">
        <v>36</v>
      </c>
      <c r="K5" s="78"/>
    </row>
    <row r="6" spans="1:11" x14ac:dyDescent="0.25">
      <c r="A6" s="108"/>
      <c r="B6" s="91" t="s">
        <v>7</v>
      </c>
      <c r="C6" s="92" t="s">
        <v>52</v>
      </c>
      <c r="D6" s="93" t="s">
        <v>53</v>
      </c>
      <c r="E6" s="94" t="s">
        <v>9</v>
      </c>
      <c r="F6" s="94" t="s">
        <v>23</v>
      </c>
      <c r="G6" s="91" t="s">
        <v>24</v>
      </c>
      <c r="H6" s="92" t="s">
        <v>54</v>
      </c>
      <c r="I6" s="45" t="s">
        <v>55</v>
      </c>
    </row>
    <row r="7" spans="1:11" s="27" customFormat="1" x14ac:dyDescent="0.25">
      <c r="A7" s="29">
        <v>0</v>
      </c>
      <c r="B7" s="34">
        <f>'Financni toky'!D4+'Financni toky'!C4</f>
        <v>0</v>
      </c>
      <c r="C7" s="36">
        <f>'Financni toky'!C4</f>
        <v>0</v>
      </c>
      <c r="D7" s="46">
        <f>B7-C7</f>
        <v>0</v>
      </c>
      <c r="E7" s="35">
        <f>POWER(('Vstupní data'!B$22),A7)</f>
        <v>1</v>
      </c>
      <c r="F7" s="35">
        <f>1/E7</f>
        <v>1</v>
      </c>
      <c r="G7" s="34">
        <f t="shared" ref="G7:G37" si="0">B7*F7</f>
        <v>0</v>
      </c>
      <c r="H7" s="36">
        <f t="shared" ref="H7:H37" si="1">C7*F7</f>
        <v>0</v>
      </c>
      <c r="I7" s="46">
        <f>IF('Čistý souč. zůstatek dotace'!I7&gt;0,G7-H7,0)</f>
        <v>0</v>
      </c>
      <c r="J7" s="37"/>
      <c r="K7" s="75"/>
    </row>
    <row r="8" spans="1:11" s="27" customFormat="1" x14ac:dyDescent="0.25">
      <c r="A8" s="29">
        <v>1</v>
      </c>
      <c r="B8" s="34">
        <f>'Financni toky'!D5+'Financni toky'!C5</f>
        <v>0</v>
      </c>
      <c r="C8" s="36">
        <f>'Financni toky'!C5</f>
        <v>0</v>
      </c>
      <c r="D8" s="46">
        <f t="shared" ref="D8:D37" si="2">B8-C8</f>
        <v>0</v>
      </c>
      <c r="E8" s="35">
        <f>POWER(('Vstupní data'!B$22),A8)</f>
        <v>1.01</v>
      </c>
      <c r="F8" s="35">
        <f>1/E8</f>
        <v>0.99009900990099009</v>
      </c>
      <c r="G8" s="34">
        <f t="shared" si="0"/>
        <v>0</v>
      </c>
      <c r="H8" s="36">
        <f t="shared" si="1"/>
        <v>0</v>
      </c>
      <c r="I8" s="46">
        <f>IF('Čistý souč. zůstatek dotace'!I7&gt;0,G8-H8,0)</f>
        <v>0</v>
      </c>
      <c r="K8" s="75"/>
    </row>
    <row r="9" spans="1:11" s="27" customFormat="1" x14ac:dyDescent="0.25">
      <c r="A9" s="29">
        <v>2</v>
      </c>
      <c r="B9" s="34">
        <f>'Financni toky'!D6+'Financni toky'!C6</f>
        <v>0</v>
      </c>
      <c r="C9" s="36">
        <f>'Financni toky'!C6</f>
        <v>0</v>
      </c>
      <c r="D9" s="46">
        <f t="shared" si="2"/>
        <v>0</v>
      </c>
      <c r="E9" s="35">
        <f>POWER(('Vstupní data'!B$22),A9)</f>
        <v>1.0201</v>
      </c>
      <c r="F9" s="35">
        <f t="shared" ref="F9:F37" si="3">1/E9</f>
        <v>0.98029604940692083</v>
      </c>
      <c r="G9" s="34">
        <f t="shared" si="0"/>
        <v>0</v>
      </c>
      <c r="H9" s="36">
        <f t="shared" si="1"/>
        <v>0</v>
      </c>
      <c r="I9" s="46">
        <f>IF('Čistý souč. zůstatek dotace'!I8&gt;0,G9-H9,0)</f>
        <v>0</v>
      </c>
      <c r="K9" s="75"/>
    </row>
    <row r="10" spans="1:11" s="27" customFormat="1" x14ac:dyDescent="0.25">
      <c r="A10" s="29">
        <v>3</v>
      </c>
      <c r="B10" s="34">
        <f>'Financni toky'!D7+'Financni toky'!C7</f>
        <v>0</v>
      </c>
      <c r="C10" s="36">
        <f>'Financni toky'!C7</f>
        <v>0</v>
      </c>
      <c r="D10" s="46">
        <f t="shared" si="2"/>
        <v>0</v>
      </c>
      <c r="E10" s="35">
        <f>POWER(('Vstupní data'!B$22),A10)</f>
        <v>1.0303009999999999</v>
      </c>
      <c r="F10" s="35">
        <f t="shared" si="3"/>
        <v>0.97059014792764453</v>
      </c>
      <c r="G10" s="34">
        <f t="shared" si="0"/>
        <v>0</v>
      </c>
      <c r="H10" s="36">
        <f t="shared" si="1"/>
        <v>0</v>
      </c>
      <c r="I10" s="46">
        <f>IF('Čistý souč. zůstatek dotace'!I9&gt;0,G10-H10,0)</f>
        <v>0</v>
      </c>
      <c r="K10" s="75"/>
    </row>
    <row r="11" spans="1:11" s="27" customFormat="1" x14ac:dyDescent="0.25">
      <c r="A11" s="29">
        <v>4</v>
      </c>
      <c r="B11" s="34">
        <f>'Financni toky'!D8+'Financni toky'!C8</f>
        <v>0</v>
      </c>
      <c r="C11" s="36">
        <f>'Financni toky'!C8</f>
        <v>0</v>
      </c>
      <c r="D11" s="46">
        <f t="shared" si="2"/>
        <v>0</v>
      </c>
      <c r="E11" s="35">
        <f>POWER(('Vstupní data'!B$22),A11)</f>
        <v>1.04060401</v>
      </c>
      <c r="F11" s="35">
        <f t="shared" si="3"/>
        <v>0.96098034448281622</v>
      </c>
      <c r="G11" s="34">
        <f t="shared" si="0"/>
        <v>0</v>
      </c>
      <c r="H11" s="36">
        <f t="shared" si="1"/>
        <v>0</v>
      </c>
      <c r="I11" s="46">
        <f>IF('Čistý souč. zůstatek dotace'!I10&gt;0,G11-H11,0)</f>
        <v>0</v>
      </c>
      <c r="K11" s="75"/>
    </row>
    <row r="12" spans="1:11" s="27" customFormat="1" x14ac:dyDescent="0.25">
      <c r="A12" s="29">
        <v>5</v>
      </c>
      <c r="B12" s="34">
        <f>'Financni toky'!D9+'Financni toky'!C9</f>
        <v>0</v>
      </c>
      <c r="C12" s="36">
        <f>'Financni toky'!C9</f>
        <v>0</v>
      </c>
      <c r="D12" s="46">
        <f t="shared" si="2"/>
        <v>0</v>
      </c>
      <c r="E12" s="35">
        <f>POWER(('Vstupní data'!B$22),A12)</f>
        <v>1.0510100500999999</v>
      </c>
      <c r="F12" s="35">
        <f t="shared" si="3"/>
        <v>0.95146568760674888</v>
      </c>
      <c r="G12" s="34">
        <f t="shared" si="0"/>
        <v>0</v>
      </c>
      <c r="H12" s="36">
        <f t="shared" si="1"/>
        <v>0</v>
      </c>
      <c r="I12" s="46">
        <f>IF('Čistý souč. zůstatek dotace'!I11&gt;0,G12-H12,0)</f>
        <v>0</v>
      </c>
      <c r="K12" s="75"/>
    </row>
    <row r="13" spans="1:11" s="27" customFormat="1" x14ac:dyDescent="0.25">
      <c r="A13" s="29">
        <v>6</v>
      </c>
      <c r="B13" s="34">
        <f>'Financni toky'!D10+'Financni toky'!C10</f>
        <v>0</v>
      </c>
      <c r="C13" s="36">
        <f>'Financni toky'!C10</f>
        <v>0</v>
      </c>
      <c r="D13" s="46">
        <f t="shared" si="2"/>
        <v>0</v>
      </c>
      <c r="E13" s="35">
        <f>POWER(('Vstupní data'!B$22),A13)</f>
        <v>1.0615201506010001</v>
      </c>
      <c r="F13" s="35">
        <f t="shared" si="3"/>
        <v>0.94204523525420658</v>
      </c>
      <c r="G13" s="34">
        <f t="shared" si="0"/>
        <v>0</v>
      </c>
      <c r="H13" s="36">
        <f t="shared" si="1"/>
        <v>0</v>
      </c>
      <c r="I13" s="46">
        <f>IF('Čistý souč. zůstatek dotace'!I12&gt;0,G13-H13,0)</f>
        <v>0</v>
      </c>
      <c r="K13" s="75"/>
    </row>
    <row r="14" spans="1:11" s="27" customFormat="1" x14ac:dyDescent="0.25">
      <c r="A14" s="29">
        <v>7</v>
      </c>
      <c r="B14" s="34">
        <f>'Financni toky'!D11+'Financni toky'!C11</f>
        <v>0</v>
      </c>
      <c r="C14" s="36">
        <f>'Financni toky'!C11</f>
        <v>0</v>
      </c>
      <c r="D14" s="46">
        <f t="shared" si="2"/>
        <v>0</v>
      </c>
      <c r="E14" s="35">
        <f>POWER(('Vstupní data'!B$22),A14)</f>
        <v>1.0721353521070098</v>
      </c>
      <c r="F14" s="35">
        <f t="shared" si="3"/>
        <v>0.93271805470713554</v>
      </c>
      <c r="G14" s="34">
        <f t="shared" si="0"/>
        <v>0</v>
      </c>
      <c r="H14" s="36">
        <f t="shared" si="1"/>
        <v>0</v>
      </c>
      <c r="I14" s="46">
        <f>IF('Čistý souč. zůstatek dotace'!I13&gt;0,G14-H14,0)</f>
        <v>0</v>
      </c>
      <c r="K14" s="75"/>
    </row>
    <row r="15" spans="1:11" s="27" customFormat="1" x14ac:dyDescent="0.25">
      <c r="A15" s="29">
        <v>8</v>
      </c>
      <c r="B15" s="34">
        <f>'Financni toky'!D12+'Financni toky'!C12</f>
        <v>0</v>
      </c>
      <c r="C15" s="36">
        <f>'Financni toky'!C12</f>
        <v>0</v>
      </c>
      <c r="D15" s="46">
        <f t="shared" si="2"/>
        <v>0</v>
      </c>
      <c r="E15" s="35">
        <f>POWER(('Vstupní data'!B$22),A15)</f>
        <v>1.0828567056280802</v>
      </c>
      <c r="F15" s="35">
        <f t="shared" si="3"/>
        <v>0.92348322248231218</v>
      </c>
      <c r="G15" s="34">
        <f t="shared" si="0"/>
        <v>0</v>
      </c>
      <c r="H15" s="36">
        <f t="shared" si="1"/>
        <v>0</v>
      </c>
      <c r="I15" s="46">
        <f>IF('Čistý souč. zůstatek dotace'!I14&gt;0,G15-H15,0)</f>
        <v>0</v>
      </c>
      <c r="K15" s="75"/>
    </row>
    <row r="16" spans="1:11" s="27" customFormat="1" x14ac:dyDescent="0.25">
      <c r="A16" s="29">
        <v>9</v>
      </c>
      <c r="B16" s="34">
        <f>'Financni toky'!D13+'Financni toky'!C13</f>
        <v>0</v>
      </c>
      <c r="C16" s="36">
        <f>'Financni toky'!C13</f>
        <v>0</v>
      </c>
      <c r="D16" s="46">
        <f t="shared" si="2"/>
        <v>0</v>
      </c>
      <c r="E16" s="35">
        <f>POWER(('Vstupní data'!B$22),A16)</f>
        <v>1.0936852726843611</v>
      </c>
      <c r="F16" s="35">
        <f t="shared" si="3"/>
        <v>0.91433982423991289</v>
      </c>
      <c r="G16" s="34">
        <f t="shared" si="0"/>
        <v>0</v>
      </c>
      <c r="H16" s="36">
        <f t="shared" si="1"/>
        <v>0</v>
      </c>
      <c r="I16" s="46">
        <f>IF('Čistý souč. zůstatek dotace'!I15&gt;0,G16-H16,0)</f>
        <v>0</v>
      </c>
      <c r="K16" s="75"/>
    </row>
    <row r="17" spans="1:11" s="27" customFormat="1" x14ac:dyDescent="0.25">
      <c r="A17" s="29">
        <v>10</v>
      </c>
      <c r="B17" s="34">
        <f>'Financni toky'!D14+'Financni toky'!C14</f>
        <v>0</v>
      </c>
      <c r="C17" s="36">
        <f>'Financni toky'!C14</f>
        <v>0</v>
      </c>
      <c r="D17" s="46">
        <f t="shared" si="2"/>
        <v>0</v>
      </c>
      <c r="E17" s="35">
        <f>POWER(('Vstupní data'!B$22),A17)</f>
        <v>1.1046221254112047</v>
      </c>
      <c r="F17" s="35">
        <f t="shared" si="3"/>
        <v>0.90528695469298315</v>
      </c>
      <c r="G17" s="34">
        <f t="shared" si="0"/>
        <v>0</v>
      </c>
      <c r="H17" s="36">
        <f t="shared" si="1"/>
        <v>0</v>
      </c>
      <c r="I17" s="46">
        <f>IF('Čistý souč. zůstatek dotace'!I16&gt;0,G17-H17,0)</f>
        <v>0</v>
      </c>
      <c r="K17" s="75"/>
    </row>
    <row r="18" spans="1:11" s="27" customFormat="1" x14ac:dyDescent="0.25">
      <c r="A18" s="29">
        <v>11</v>
      </c>
      <c r="B18" s="34">
        <f>'Financni toky'!D15+'Financni toky'!C15</f>
        <v>0</v>
      </c>
      <c r="C18" s="36">
        <f>'Financni toky'!C15</f>
        <v>0</v>
      </c>
      <c r="D18" s="46">
        <f t="shared" si="2"/>
        <v>0</v>
      </c>
      <c r="E18" s="35">
        <f>POWER(('Vstupní data'!B$22),A18)</f>
        <v>1.1156683466653166</v>
      </c>
      <c r="F18" s="35">
        <f t="shared" si="3"/>
        <v>0.89632371751780526</v>
      </c>
      <c r="G18" s="34">
        <f t="shared" si="0"/>
        <v>0</v>
      </c>
      <c r="H18" s="36">
        <f t="shared" si="1"/>
        <v>0</v>
      </c>
      <c r="I18" s="46">
        <f>IF('Čistý souč. zůstatek dotace'!I17&gt;0,G18-H18,0)</f>
        <v>0</v>
      </c>
      <c r="K18" s="75"/>
    </row>
    <row r="19" spans="1:11" s="27" customFormat="1" x14ac:dyDescent="0.25">
      <c r="A19" s="29">
        <v>12</v>
      </c>
      <c r="B19" s="34">
        <f>'Financni toky'!D16+'Financni toky'!C16</f>
        <v>0</v>
      </c>
      <c r="C19" s="36">
        <f>'Financni toky'!C16</f>
        <v>0</v>
      </c>
      <c r="D19" s="46">
        <f t="shared" si="2"/>
        <v>0</v>
      </c>
      <c r="E19" s="35">
        <f>POWER(('Vstupní data'!B$22),A19)</f>
        <v>1.1268250301319698</v>
      </c>
      <c r="F19" s="35">
        <f t="shared" si="3"/>
        <v>0.88744922526515368</v>
      </c>
      <c r="G19" s="34">
        <f t="shared" si="0"/>
        <v>0</v>
      </c>
      <c r="H19" s="36">
        <f t="shared" si="1"/>
        <v>0</v>
      </c>
      <c r="I19" s="46">
        <f>IF('Čistý souč. zůstatek dotace'!I18&gt;0,G19-H19,0)</f>
        <v>0</v>
      </c>
      <c r="K19" s="75"/>
    </row>
    <row r="20" spans="1:11" s="27" customFormat="1" x14ac:dyDescent="0.25">
      <c r="A20" s="29">
        <v>13</v>
      </c>
      <c r="B20" s="34">
        <f>'Financni toky'!D17+'Financni toky'!C17</f>
        <v>0</v>
      </c>
      <c r="C20" s="36">
        <f>'Financni toky'!C17</f>
        <v>0</v>
      </c>
      <c r="D20" s="46">
        <f t="shared" si="2"/>
        <v>0</v>
      </c>
      <c r="E20" s="35">
        <f>POWER(('Vstupní data'!B$22),A20)</f>
        <v>1.1380932804332895</v>
      </c>
      <c r="F20" s="35">
        <f t="shared" si="3"/>
        <v>0.87866259927242929</v>
      </c>
      <c r="G20" s="34">
        <f t="shared" si="0"/>
        <v>0</v>
      </c>
      <c r="H20" s="36">
        <f t="shared" si="1"/>
        <v>0</v>
      </c>
      <c r="I20" s="46">
        <f>IF('Čistý souč. zůstatek dotace'!I19&gt;0,G20-H20,0)</f>
        <v>0</v>
      </c>
      <c r="K20" s="75"/>
    </row>
    <row r="21" spans="1:11" s="27" customFormat="1" x14ac:dyDescent="0.25">
      <c r="A21" s="29">
        <v>14</v>
      </c>
      <c r="B21" s="34">
        <f>'Financni toky'!D18+'Financni toky'!C18</f>
        <v>0</v>
      </c>
      <c r="C21" s="36">
        <f>'Financni toky'!C18</f>
        <v>0</v>
      </c>
      <c r="D21" s="46">
        <f t="shared" si="2"/>
        <v>0</v>
      </c>
      <c r="E21" s="35">
        <f>POWER(('Vstupní data'!B$22),A21)</f>
        <v>1.1494742132376226</v>
      </c>
      <c r="F21" s="35">
        <f t="shared" si="3"/>
        <v>0.86996296957666264</v>
      </c>
      <c r="G21" s="34">
        <f t="shared" si="0"/>
        <v>0</v>
      </c>
      <c r="H21" s="36">
        <f t="shared" si="1"/>
        <v>0</v>
      </c>
      <c r="I21" s="46">
        <f>IF('Čistý souč. zůstatek dotace'!I20&gt;0,G21-H21,0)</f>
        <v>0</v>
      </c>
      <c r="K21" s="75"/>
    </row>
    <row r="22" spans="1:11" s="27" customFormat="1" x14ac:dyDescent="0.25">
      <c r="A22" s="29">
        <v>15</v>
      </c>
      <c r="B22" s="34">
        <f>'Financni toky'!D19+'Financni toky'!C19</f>
        <v>0</v>
      </c>
      <c r="C22" s="36">
        <f>'Financni toky'!C19</f>
        <v>0</v>
      </c>
      <c r="D22" s="46">
        <f t="shared" si="2"/>
        <v>0</v>
      </c>
      <c r="E22" s="35">
        <f>POWER(('Vstupní data'!B$22),A22)</f>
        <v>1.1609689553699984</v>
      </c>
      <c r="F22" s="35">
        <f t="shared" si="3"/>
        <v>0.86134947482837909</v>
      </c>
      <c r="G22" s="34">
        <f t="shared" si="0"/>
        <v>0</v>
      </c>
      <c r="H22" s="36">
        <f t="shared" si="1"/>
        <v>0</v>
      </c>
      <c r="I22" s="46">
        <f>IF('Čistý souč. zůstatek dotace'!I21&gt;0,G22-H22,0)</f>
        <v>0</v>
      </c>
      <c r="K22" s="75"/>
    </row>
    <row r="23" spans="1:11" s="27" customFormat="1" x14ac:dyDescent="0.25">
      <c r="A23" s="29">
        <v>16</v>
      </c>
      <c r="B23" s="34">
        <f>'Financni toky'!D20+'Financni toky'!C20</f>
        <v>0</v>
      </c>
      <c r="C23" s="36">
        <f>'Financni toky'!C20</f>
        <v>0</v>
      </c>
      <c r="D23" s="46">
        <f t="shared" si="2"/>
        <v>0</v>
      </c>
      <c r="E23" s="35">
        <f>POWER(('Vstupní data'!B$22),A23)</f>
        <v>1.1725786449236988</v>
      </c>
      <c r="F23" s="35">
        <f t="shared" si="3"/>
        <v>0.8528212622063156</v>
      </c>
      <c r="G23" s="34">
        <f t="shared" si="0"/>
        <v>0</v>
      </c>
      <c r="H23" s="36">
        <f t="shared" si="1"/>
        <v>0</v>
      </c>
      <c r="I23" s="46">
        <f>IF('Čistý souč. zůstatek dotace'!I22&gt;0,G23-H23,0)</f>
        <v>0</v>
      </c>
      <c r="K23" s="75"/>
    </row>
    <row r="24" spans="1:11" s="27" customFormat="1" x14ac:dyDescent="0.25">
      <c r="A24" s="29">
        <v>17</v>
      </c>
      <c r="B24" s="34">
        <f>'Financni toky'!D21+'Financni toky'!C21</f>
        <v>0</v>
      </c>
      <c r="C24" s="36">
        <f>'Financni toky'!C21</f>
        <v>0</v>
      </c>
      <c r="D24" s="46">
        <f t="shared" si="2"/>
        <v>0</v>
      </c>
      <c r="E24" s="35">
        <f>POWER(('Vstupní data'!B$22),A24)</f>
        <v>1.1843044313729358</v>
      </c>
      <c r="F24" s="35">
        <f t="shared" si="3"/>
        <v>0.84437748733298568</v>
      </c>
      <c r="G24" s="34">
        <f t="shared" si="0"/>
        <v>0</v>
      </c>
      <c r="H24" s="36">
        <f t="shared" si="1"/>
        <v>0</v>
      </c>
      <c r="I24" s="46">
        <f>IF('Čistý souč. zůstatek dotace'!I23&gt;0,G24-H24,0)</f>
        <v>0</v>
      </c>
      <c r="K24" s="75"/>
    </row>
    <row r="25" spans="1:11" s="27" customFormat="1" x14ac:dyDescent="0.25">
      <c r="A25" s="29">
        <v>18</v>
      </c>
      <c r="B25" s="34">
        <f>'Financni toky'!D22+'Financni toky'!C22</f>
        <v>0</v>
      </c>
      <c r="C25" s="36">
        <f>'Financni toky'!C22</f>
        <v>0</v>
      </c>
      <c r="D25" s="46">
        <f t="shared" si="2"/>
        <v>0</v>
      </c>
      <c r="E25" s="35">
        <f>POWER(('Vstupní data'!B$22),A25)</f>
        <v>1.1961474756866652</v>
      </c>
      <c r="F25" s="35">
        <f t="shared" si="3"/>
        <v>0.83601731419107495</v>
      </c>
      <c r="G25" s="34">
        <f t="shared" si="0"/>
        <v>0</v>
      </c>
      <c r="H25" s="36">
        <f t="shared" si="1"/>
        <v>0</v>
      </c>
      <c r="I25" s="46">
        <f>IF('Čistý souč. zůstatek dotace'!I24&gt;0,G25-H25,0)</f>
        <v>0</v>
      </c>
      <c r="K25" s="75"/>
    </row>
    <row r="26" spans="1:11" s="27" customFormat="1" x14ac:dyDescent="0.25">
      <c r="A26" s="29">
        <v>19</v>
      </c>
      <c r="B26" s="34">
        <f>'Financni toky'!D23+'Financni toky'!C23</f>
        <v>0</v>
      </c>
      <c r="C26" s="36">
        <f>'Financni toky'!C23</f>
        <v>0</v>
      </c>
      <c r="D26" s="46">
        <f t="shared" si="2"/>
        <v>0</v>
      </c>
      <c r="E26" s="35">
        <f>POWER(('Vstupní data'!B$22),A26)</f>
        <v>1.2081089504435316</v>
      </c>
      <c r="F26" s="35">
        <f t="shared" si="3"/>
        <v>0.82773991504066846</v>
      </c>
      <c r="G26" s="34">
        <f t="shared" si="0"/>
        <v>0</v>
      </c>
      <c r="H26" s="36">
        <f t="shared" si="1"/>
        <v>0</v>
      </c>
      <c r="I26" s="46">
        <f>IF('Čistý souč. zůstatek dotace'!I25&gt;0,G26-H26,0)</f>
        <v>0</v>
      </c>
      <c r="K26" s="75"/>
    </row>
    <row r="27" spans="1:11" s="27" customFormat="1" x14ac:dyDescent="0.25">
      <c r="A27" s="29">
        <v>20</v>
      </c>
      <c r="B27" s="34">
        <f>'Financni toky'!D24+'Financni toky'!C24</f>
        <v>0</v>
      </c>
      <c r="C27" s="36">
        <f>'Financni toky'!C24</f>
        <v>0</v>
      </c>
      <c r="D27" s="46">
        <f t="shared" si="2"/>
        <v>0</v>
      </c>
      <c r="E27" s="35">
        <f>POWER(('Vstupní data'!B$22),A27)</f>
        <v>1.220190039947967</v>
      </c>
      <c r="F27" s="35">
        <f t="shared" si="3"/>
        <v>0.81954447033729538</v>
      </c>
      <c r="G27" s="34">
        <f t="shared" si="0"/>
        <v>0</v>
      </c>
      <c r="H27" s="36">
        <f t="shared" si="1"/>
        <v>0</v>
      </c>
      <c r="I27" s="46">
        <f>IF('Čistý souč. zůstatek dotace'!I26&gt;0,G27-H27,0)</f>
        <v>0</v>
      </c>
      <c r="K27" s="75"/>
    </row>
    <row r="28" spans="1:11" s="27" customFormat="1" x14ac:dyDescent="0.25">
      <c r="A28" s="29">
        <v>21</v>
      </c>
      <c r="B28" s="34">
        <f>'Financni toky'!D25+'Financni toky'!C25</f>
        <v>0</v>
      </c>
      <c r="C28" s="36">
        <f>'Financni toky'!C25</f>
        <v>0</v>
      </c>
      <c r="D28" s="46">
        <f t="shared" si="2"/>
        <v>0</v>
      </c>
      <c r="E28" s="35">
        <f>POWER(('Vstupní data'!B$22),A28)</f>
        <v>1.2323919403474466</v>
      </c>
      <c r="F28" s="35">
        <f t="shared" si="3"/>
        <v>0.81143016865078765</v>
      </c>
      <c r="G28" s="34">
        <f t="shared" si="0"/>
        <v>0</v>
      </c>
      <c r="H28" s="36">
        <f t="shared" si="1"/>
        <v>0</v>
      </c>
      <c r="I28" s="46">
        <f>IF('Čistý souč. zůstatek dotace'!I27&gt;0,G28-H28,0)</f>
        <v>0</v>
      </c>
      <c r="K28" s="75"/>
    </row>
    <row r="29" spans="1:11" s="27" customFormat="1" x14ac:dyDescent="0.25">
      <c r="A29" s="29">
        <v>22</v>
      </c>
      <c r="B29" s="34">
        <f>'Financni toky'!D26+'Financni toky'!C26</f>
        <v>0</v>
      </c>
      <c r="C29" s="36">
        <f>'Financni toky'!C26</f>
        <v>0</v>
      </c>
      <c r="D29" s="46">
        <f t="shared" si="2"/>
        <v>0</v>
      </c>
      <c r="E29" s="35">
        <f>POWER(('Vstupní data'!B$22),A29)</f>
        <v>1.2447158597509214</v>
      </c>
      <c r="F29" s="35">
        <f t="shared" si="3"/>
        <v>0.80339620658493804</v>
      </c>
      <c r="G29" s="34">
        <f t="shared" si="0"/>
        <v>0</v>
      </c>
      <c r="H29" s="36">
        <f t="shared" si="1"/>
        <v>0</v>
      </c>
      <c r="I29" s="46">
        <f>IF('Čistý souč. zůstatek dotace'!I28&gt;0,G29-H29,0)</f>
        <v>0</v>
      </c>
      <c r="K29" s="75"/>
    </row>
    <row r="30" spans="1:11" s="27" customFormat="1" x14ac:dyDescent="0.25">
      <c r="A30" s="29">
        <v>23</v>
      </c>
      <c r="B30" s="34">
        <f>'Financni toky'!D27+'Financni toky'!C27</f>
        <v>0</v>
      </c>
      <c r="C30" s="36">
        <f>'Financni toky'!C27</f>
        <v>0</v>
      </c>
      <c r="D30" s="46">
        <f t="shared" si="2"/>
        <v>0</v>
      </c>
      <c r="E30" s="35">
        <f>POWER(('Vstupní data'!B$22),A30)</f>
        <v>1.2571630183484304</v>
      </c>
      <c r="F30" s="35">
        <f t="shared" si="3"/>
        <v>0.79544178869795856</v>
      </c>
      <c r="G30" s="34">
        <f t="shared" si="0"/>
        <v>0</v>
      </c>
      <c r="H30" s="36">
        <f t="shared" si="1"/>
        <v>0</v>
      </c>
      <c r="I30" s="46">
        <f>IF('Čistý souč. zůstatek dotace'!I29&gt;0,G30-H30,0)</f>
        <v>0</v>
      </c>
      <c r="K30" s="75"/>
    </row>
    <row r="31" spans="1:11" s="27" customFormat="1" x14ac:dyDescent="0.25">
      <c r="A31" s="29">
        <v>24</v>
      </c>
      <c r="B31" s="34">
        <f>'Financni toky'!D28+'Financni toky'!C28</f>
        <v>0</v>
      </c>
      <c r="C31" s="36">
        <f>'Financni toky'!C28</f>
        <v>0</v>
      </c>
      <c r="D31" s="46">
        <f t="shared" si="2"/>
        <v>0</v>
      </c>
      <c r="E31" s="35">
        <f>POWER(('Vstupní data'!B$22),A31)</f>
        <v>1.269734648531915</v>
      </c>
      <c r="F31" s="35">
        <f t="shared" si="3"/>
        <v>0.78756612742372123</v>
      </c>
      <c r="G31" s="34">
        <f t="shared" si="0"/>
        <v>0</v>
      </c>
      <c r="H31" s="36">
        <f t="shared" si="1"/>
        <v>0</v>
      </c>
      <c r="I31" s="46">
        <f>IF('Čistý souč. zůstatek dotace'!I30&gt;0,G31-H31,0)</f>
        <v>0</v>
      </c>
      <c r="K31" s="75"/>
    </row>
    <row r="32" spans="1:11" s="27" customFormat="1" x14ac:dyDescent="0.25">
      <c r="A32" s="29">
        <v>25</v>
      </c>
      <c r="B32" s="34">
        <f>'Financni toky'!D29+'Financni toky'!C29</f>
        <v>0</v>
      </c>
      <c r="C32" s="36">
        <f>'Financni toky'!C29</f>
        <v>0</v>
      </c>
      <c r="D32" s="46">
        <f t="shared" si="2"/>
        <v>0</v>
      </c>
      <c r="E32" s="35">
        <f>POWER(('Vstupní data'!B$22),A32)</f>
        <v>1.2824319950172343</v>
      </c>
      <c r="F32" s="35">
        <f t="shared" si="3"/>
        <v>0.77976844299378323</v>
      </c>
      <c r="G32" s="34">
        <f t="shared" si="0"/>
        <v>0</v>
      </c>
      <c r="H32" s="36">
        <f t="shared" si="1"/>
        <v>0</v>
      </c>
      <c r="I32" s="46">
        <f>IF('Čistý souč. zůstatek dotace'!I31&gt;0,G32-H32,0)</f>
        <v>0</v>
      </c>
      <c r="K32" s="75"/>
    </row>
    <row r="33" spans="1:11" s="27" customFormat="1" x14ac:dyDescent="0.25">
      <c r="A33" s="29">
        <v>26</v>
      </c>
      <c r="B33" s="34">
        <f>'Financni toky'!D30+'Financni toky'!C30</f>
        <v>0</v>
      </c>
      <c r="C33" s="36">
        <f>'Financni toky'!C30</f>
        <v>0</v>
      </c>
      <c r="D33" s="46">
        <f t="shared" si="2"/>
        <v>0</v>
      </c>
      <c r="E33" s="35">
        <f>POWER(('Vstupní data'!B$22),A33)</f>
        <v>1.2952563149674066</v>
      </c>
      <c r="F33" s="35">
        <f t="shared" si="3"/>
        <v>0.77204796336018144</v>
      </c>
      <c r="G33" s="34">
        <f t="shared" si="0"/>
        <v>0</v>
      </c>
      <c r="H33" s="36">
        <f t="shared" si="1"/>
        <v>0</v>
      </c>
      <c r="I33" s="46">
        <f>IF('Čistý souč. zůstatek dotace'!I32&gt;0,G33-H33,0)</f>
        <v>0</v>
      </c>
      <c r="K33" s="75"/>
    </row>
    <row r="34" spans="1:11" s="27" customFormat="1" x14ac:dyDescent="0.25">
      <c r="A34" s="29">
        <v>27</v>
      </c>
      <c r="B34" s="34">
        <f>'Financni toky'!D31+'Financni toky'!C31</f>
        <v>0</v>
      </c>
      <c r="C34" s="36">
        <f>'Financni toky'!C31</f>
        <v>0</v>
      </c>
      <c r="D34" s="46">
        <f t="shared" si="2"/>
        <v>0</v>
      </c>
      <c r="E34" s="35">
        <f>POWER(('Vstupní data'!B$22),A34)</f>
        <v>1.3082088781170802</v>
      </c>
      <c r="F34" s="35">
        <f t="shared" si="3"/>
        <v>0.76440392411899183</v>
      </c>
      <c r="G34" s="34">
        <f t="shared" si="0"/>
        <v>0</v>
      </c>
      <c r="H34" s="36">
        <f t="shared" si="1"/>
        <v>0</v>
      </c>
      <c r="I34" s="46">
        <f>IF('Čistý souč. zůstatek dotace'!I33&gt;0,G34-H34,0)</f>
        <v>0</v>
      </c>
      <c r="K34" s="75"/>
    </row>
    <row r="35" spans="1:11" s="27" customFormat="1" x14ac:dyDescent="0.25">
      <c r="A35" s="29">
        <v>28</v>
      </c>
      <c r="B35" s="34">
        <f>'Financni toky'!D32+'Financni toky'!C32</f>
        <v>0</v>
      </c>
      <c r="C35" s="36">
        <f>'Financni toky'!C32</f>
        <v>0</v>
      </c>
      <c r="D35" s="46">
        <f t="shared" si="2"/>
        <v>0</v>
      </c>
      <c r="E35" s="35">
        <f>POWER(('Vstupní data'!B$22),A35)</f>
        <v>1.3212909668982511</v>
      </c>
      <c r="F35" s="35">
        <f t="shared" si="3"/>
        <v>0.75683556843464528</v>
      </c>
      <c r="G35" s="34">
        <f t="shared" si="0"/>
        <v>0</v>
      </c>
      <c r="H35" s="36">
        <f t="shared" si="1"/>
        <v>0</v>
      </c>
      <c r="I35" s="46">
        <f>IF('Čistý souč. zůstatek dotace'!I34&gt;0,G35-H35,0)</f>
        <v>0</v>
      </c>
      <c r="K35" s="75"/>
    </row>
    <row r="36" spans="1:11" s="27" customFormat="1" x14ac:dyDescent="0.25">
      <c r="A36" s="29">
        <v>29</v>
      </c>
      <c r="B36" s="34">
        <f>'Financni toky'!D33+'Financni toky'!C33</f>
        <v>0</v>
      </c>
      <c r="C36" s="36">
        <f>'Financni toky'!C33</f>
        <v>0</v>
      </c>
      <c r="D36" s="46">
        <f t="shared" si="2"/>
        <v>0</v>
      </c>
      <c r="E36" s="35">
        <f>POWER(('Vstupní data'!B$22),A36)</f>
        <v>1.3345038765672337</v>
      </c>
      <c r="F36" s="35">
        <f t="shared" si="3"/>
        <v>0.74934214696499535</v>
      </c>
      <c r="G36" s="34">
        <f t="shared" si="0"/>
        <v>0</v>
      </c>
      <c r="H36" s="36">
        <f t="shared" si="1"/>
        <v>0</v>
      </c>
      <c r="I36" s="46">
        <f>IF('Čistý souč. zůstatek dotace'!I35&gt;0,G36-H36,0)</f>
        <v>0</v>
      </c>
      <c r="K36" s="75"/>
    </row>
    <row r="37" spans="1:11" s="10" customFormat="1" x14ac:dyDescent="0.25">
      <c r="A37" s="29">
        <v>30</v>
      </c>
      <c r="B37" s="34">
        <f>'Financni toky'!D34+'Financni toky'!C34</f>
        <v>0</v>
      </c>
      <c r="C37" s="36">
        <f>'Financni toky'!C34</f>
        <v>0</v>
      </c>
      <c r="D37" s="46">
        <f t="shared" si="2"/>
        <v>0</v>
      </c>
      <c r="E37" s="35">
        <f>POWER(('Vstupní data'!B$22),A37)</f>
        <v>1.3478489153329063</v>
      </c>
      <c r="F37" s="35">
        <f t="shared" si="3"/>
        <v>0.74192291778712394</v>
      </c>
      <c r="G37" s="34">
        <f t="shared" si="0"/>
        <v>0</v>
      </c>
      <c r="H37" s="36">
        <f t="shared" si="1"/>
        <v>0</v>
      </c>
      <c r="I37" s="46">
        <f>IF('Čistý souč. zůstatek dotace'!I36&gt;0,G37-H37,0)</f>
        <v>0</v>
      </c>
      <c r="K37" s="76"/>
    </row>
    <row r="38" spans="1:11" s="27" customFormat="1" x14ac:dyDescent="0.25">
      <c r="A38" s="30" t="s">
        <v>10</v>
      </c>
      <c r="B38" s="9">
        <f>SUM(B7:B37)</f>
        <v>0</v>
      </c>
      <c r="C38" s="9">
        <f>SUM(C7:C37)</f>
        <v>0</v>
      </c>
      <c r="D38" s="9">
        <f>SUM(D7:D37)</f>
        <v>0</v>
      </c>
      <c r="E38" s="33"/>
      <c r="F38" s="33"/>
      <c r="G38" s="9">
        <f>SUM(G7:G37)</f>
        <v>0</v>
      </c>
      <c r="H38" s="9">
        <f>SUM(H7:H37)</f>
        <v>0</v>
      </c>
      <c r="I38" s="9">
        <f>SUM(I7:I37)</f>
        <v>0</v>
      </c>
      <c r="K38" s="75"/>
    </row>
  </sheetData>
  <mergeCells count="4">
    <mergeCell ref="E3:F3"/>
    <mergeCell ref="A4:A6"/>
    <mergeCell ref="G3:I3"/>
    <mergeCell ref="B3:D3"/>
  </mergeCells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topLeftCell="A4" zoomScaleNormal="100" workbookViewId="0">
      <selection activeCell="B372" sqref="B372"/>
    </sheetView>
  </sheetViews>
  <sheetFormatPr defaultRowHeight="15" x14ac:dyDescent="0.25"/>
  <cols>
    <col min="1" max="1" width="8.140625" customWidth="1"/>
    <col min="2" max="2" width="16.42578125" customWidth="1"/>
    <col min="3" max="3" width="16.5703125" style="49" customWidth="1"/>
    <col min="4" max="5" width="12.28515625" customWidth="1"/>
    <col min="6" max="6" width="15.85546875" customWidth="1"/>
    <col min="7" max="8" width="16.5703125" customWidth="1"/>
    <col min="9" max="9" width="21.42578125" customWidth="1"/>
    <col min="10" max="10" width="3" customWidth="1"/>
  </cols>
  <sheetData>
    <row r="1" spans="1:9" ht="16.5" customHeight="1" x14ac:dyDescent="0.25">
      <c r="A1" s="1"/>
    </row>
    <row r="2" spans="1:9" s="3" customFormat="1" x14ac:dyDescent="0.25">
      <c r="A2" s="3" t="s">
        <v>65</v>
      </c>
      <c r="C2" s="50"/>
    </row>
    <row r="3" spans="1:9" s="3" customFormat="1" x14ac:dyDescent="0.25">
      <c r="B3" s="114" t="s">
        <v>1</v>
      </c>
      <c r="C3" s="114"/>
      <c r="D3" s="115" t="s">
        <v>2</v>
      </c>
      <c r="E3" s="115"/>
      <c r="F3" s="109" t="s">
        <v>3</v>
      </c>
      <c r="G3" s="117"/>
      <c r="H3" s="118"/>
      <c r="I3" s="111"/>
    </row>
    <row r="4" spans="1:9" s="1" customFormat="1" x14ac:dyDescent="0.25">
      <c r="A4" s="116" t="s">
        <v>4</v>
      </c>
      <c r="B4" s="95" t="s">
        <v>12</v>
      </c>
      <c r="C4" s="96" t="s">
        <v>21</v>
      </c>
      <c r="D4" s="97" t="s">
        <v>5</v>
      </c>
      <c r="E4" s="97" t="s">
        <v>6</v>
      </c>
      <c r="F4" s="95" t="s">
        <v>20</v>
      </c>
      <c r="G4" s="95" t="s">
        <v>22</v>
      </c>
      <c r="H4" s="95" t="s">
        <v>26</v>
      </c>
      <c r="I4" s="95" t="s">
        <v>41</v>
      </c>
    </row>
    <row r="5" spans="1:9" s="39" customFormat="1" ht="36" x14ac:dyDescent="0.25">
      <c r="A5" s="116"/>
      <c r="B5" s="98" t="s">
        <v>89</v>
      </c>
      <c r="C5" s="99" t="s">
        <v>38</v>
      </c>
      <c r="D5" s="100"/>
      <c r="E5" s="100"/>
      <c r="F5" s="98" t="s">
        <v>88</v>
      </c>
      <c r="G5" s="98" t="s">
        <v>39</v>
      </c>
      <c r="H5" s="98" t="s">
        <v>40</v>
      </c>
      <c r="I5" s="98" t="s">
        <v>37</v>
      </c>
    </row>
    <row r="6" spans="1:9" x14ac:dyDescent="0.25">
      <c r="A6" s="116"/>
      <c r="B6" s="101" t="s">
        <v>7</v>
      </c>
      <c r="C6" s="102" t="s">
        <v>52</v>
      </c>
      <c r="D6" s="103" t="s">
        <v>8</v>
      </c>
      <c r="E6" s="103" t="s">
        <v>56</v>
      </c>
      <c r="F6" s="101" t="s">
        <v>57</v>
      </c>
      <c r="G6" s="101" t="s">
        <v>58</v>
      </c>
      <c r="H6" s="101" t="s">
        <v>59</v>
      </c>
      <c r="I6" s="101" t="s">
        <v>60</v>
      </c>
    </row>
    <row r="7" spans="1:9" x14ac:dyDescent="0.25">
      <c r="A7" s="5">
        <v>0</v>
      </c>
      <c r="B7" s="5">
        <f>'Financni toky'!E4</f>
        <v>0</v>
      </c>
      <c r="C7" s="52">
        <f>'Financni toky'!D4</f>
        <v>0</v>
      </c>
      <c r="D7" s="54">
        <f>'Čisté ušetř. nákl. - Kompenzace'!E7</f>
        <v>1</v>
      </c>
      <c r="E7" s="54">
        <f t="shared" ref="E7:E37" si="0">1/D7</f>
        <v>1</v>
      </c>
      <c r="F7" s="6">
        <f t="shared" ref="F7:F37" si="1">B7*E7</f>
        <v>0</v>
      </c>
      <c r="G7" s="6">
        <f t="shared" ref="G7:G35" si="2">C7*E7</f>
        <v>0</v>
      </c>
      <c r="H7" s="7">
        <f t="shared" ref="H7:H37" si="3">F7-G7</f>
        <v>0</v>
      </c>
      <c r="I7" s="7">
        <f>H7</f>
        <v>0</v>
      </c>
    </row>
    <row r="8" spans="1:9" x14ac:dyDescent="0.25">
      <c r="A8" s="5">
        <v>1</v>
      </c>
      <c r="B8" s="5">
        <f>'Financni toky'!E5</f>
        <v>0</v>
      </c>
      <c r="C8" s="52">
        <f>'Financni toky'!D5</f>
        <v>0</v>
      </c>
      <c r="D8" s="54">
        <f>'Čisté ušetř. nákl. - Kompenzace'!E8</f>
        <v>1.01</v>
      </c>
      <c r="E8" s="54">
        <f t="shared" si="0"/>
        <v>0.99009900990099009</v>
      </c>
      <c r="F8" s="6">
        <f t="shared" si="1"/>
        <v>0</v>
      </c>
      <c r="G8" s="6">
        <f t="shared" si="2"/>
        <v>0</v>
      </c>
      <c r="H8" s="7">
        <f t="shared" si="3"/>
        <v>0</v>
      </c>
      <c r="I8" s="7">
        <f t="shared" ref="I8:I37" si="4">I7+H8</f>
        <v>0</v>
      </c>
    </row>
    <row r="9" spans="1:9" x14ac:dyDescent="0.25">
      <c r="A9" s="5">
        <v>2</v>
      </c>
      <c r="B9" s="5">
        <f>'Financni toky'!E6</f>
        <v>0</v>
      </c>
      <c r="C9" s="52">
        <f>'Financni toky'!D6</f>
        <v>0</v>
      </c>
      <c r="D9" s="54">
        <f>'Čisté ušetř. nákl. - Kompenzace'!E9</f>
        <v>1.0201</v>
      </c>
      <c r="E9" s="54">
        <f t="shared" si="0"/>
        <v>0.98029604940692083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toky'!E7</f>
        <v>0</v>
      </c>
      <c r="C10" s="52">
        <f>'Financni toky'!D7</f>
        <v>0</v>
      </c>
      <c r="D10" s="54">
        <f>'Čisté ušetř. nákl. - Kompenzace'!E10</f>
        <v>1.0303009999999999</v>
      </c>
      <c r="E10" s="54">
        <f t="shared" si="0"/>
        <v>0.97059014792764453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toky'!E8</f>
        <v>0</v>
      </c>
      <c r="C11" s="52">
        <f>'Financni toky'!D8</f>
        <v>0</v>
      </c>
      <c r="D11" s="54">
        <f>'Čisté ušetř. nákl. - Kompenzace'!E11</f>
        <v>1.04060401</v>
      </c>
      <c r="E11" s="54">
        <f t="shared" si="0"/>
        <v>0.96098034448281622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toky'!E9</f>
        <v>0</v>
      </c>
      <c r="C12" s="52">
        <f>'Financni toky'!D9</f>
        <v>0</v>
      </c>
      <c r="D12" s="54">
        <f>'Čisté ušetř. nákl. - Kompenzace'!E12</f>
        <v>1.0510100500999999</v>
      </c>
      <c r="E12" s="54">
        <f t="shared" si="0"/>
        <v>0.95146568760674888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toky'!E10</f>
        <v>0</v>
      </c>
      <c r="C13" s="52">
        <f>'Financni toky'!D10</f>
        <v>0</v>
      </c>
      <c r="D13" s="54">
        <f>'Čisté ušetř. nákl. - Kompenzace'!E13</f>
        <v>1.0615201506010001</v>
      </c>
      <c r="E13" s="54">
        <f t="shared" si="0"/>
        <v>0.94204523525420658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toky'!E11</f>
        <v>0</v>
      </c>
      <c r="C14" s="52">
        <f>'Financni toky'!D11</f>
        <v>0</v>
      </c>
      <c r="D14" s="54">
        <f>'Čisté ušetř. nákl. - Kompenzace'!E14</f>
        <v>1.0721353521070098</v>
      </c>
      <c r="E14" s="54">
        <f t="shared" si="0"/>
        <v>0.93271805470713554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toky'!E12</f>
        <v>0</v>
      </c>
      <c r="C15" s="52">
        <f>'Financni toky'!D12</f>
        <v>0</v>
      </c>
      <c r="D15" s="54">
        <f>'Čisté ušetř. nákl. - Kompenzace'!E15</f>
        <v>1.0828567056280802</v>
      </c>
      <c r="E15" s="54">
        <f t="shared" si="0"/>
        <v>0.92348322248231218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toky'!E13</f>
        <v>0</v>
      </c>
      <c r="C16" s="52">
        <f>'Financni toky'!D13</f>
        <v>0</v>
      </c>
      <c r="D16" s="54">
        <f>'Čisté ušetř. nákl. - Kompenzace'!E16</f>
        <v>1.0936852726843611</v>
      </c>
      <c r="E16" s="54">
        <f t="shared" si="0"/>
        <v>0.91433982423991289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toky'!E14</f>
        <v>0</v>
      </c>
      <c r="C17" s="52">
        <f>'Financni toky'!D14</f>
        <v>0</v>
      </c>
      <c r="D17" s="54">
        <f>'Čisté ušetř. nákl. - Kompenzace'!E17</f>
        <v>1.1046221254112047</v>
      </c>
      <c r="E17" s="54">
        <f t="shared" si="0"/>
        <v>0.90528695469298315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toky'!E15</f>
        <v>0</v>
      </c>
      <c r="C18" s="52">
        <f>'Financni toky'!D15</f>
        <v>0</v>
      </c>
      <c r="D18" s="54">
        <f>'Čisté ušetř. nákl. - Kompenzace'!E18</f>
        <v>1.1156683466653166</v>
      </c>
      <c r="E18" s="54">
        <f t="shared" si="0"/>
        <v>0.89632371751780526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toky'!E16</f>
        <v>0</v>
      </c>
      <c r="C19" s="52">
        <f>'Financni toky'!D16</f>
        <v>0</v>
      </c>
      <c r="D19" s="54">
        <f>'Čisté ušetř. nákl. - Kompenzace'!E19</f>
        <v>1.1268250301319698</v>
      </c>
      <c r="E19" s="54">
        <f t="shared" si="0"/>
        <v>0.88744922526515368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toky'!E17</f>
        <v>0</v>
      </c>
      <c r="C20" s="52">
        <f>'Financni toky'!D17</f>
        <v>0</v>
      </c>
      <c r="D20" s="54">
        <f>'Čisté ušetř. nákl. - Kompenzace'!E20</f>
        <v>1.1380932804332895</v>
      </c>
      <c r="E20" s="54">
        <f t="shared" si="0"/>
        <v>0.87866259927242929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toky'!E18</f>
        <v>0</v>
      </c>
      <c r="C21" s="52">
        <f>'Financni toky'!D18</f>
        <v>0</v>
      </c>
      <c r="D21" s="54">
        <f>'Čisté ušetř. nákl. - Kompenzace'!E21</f>
        <v>1.1494742132376226</v>
      </c>
      <c r="E21" s="54">
        <f t="shared" si="0"/>
        <v>0.86996296957666264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toky'!E19</f>
        <v>0</v>
      </c>
      <c r="C22" s="52">
        <f>'Financni toky'!D19</f>
        <v>0</v>
      </c>
      <c r="D22" s="54">
        <f>'Čisté ušetř. nákl. - Kompenzace'!E22</f>
        <v>1.1609689553699984</v>
      </c>
      <c r="E22" s="54">
        <f t="shared" si="0"/>
        <v>0.86134947482837909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toky'!E20</f>
        <v>0</v>
      </c>
      <c r="C23" s="52">
        <f>'Financni toky'!D20</f>
        <v>0</v>
      </c>
      <c r="D23" s="54">
        <f>'Čisté ušetř. nákl. - Kompenzace'!E23</f>
        <v>1.1725786449236988</v>
      </c>
      <c r="E23" s="54">
        <f t="shared" si="0"/>
        <v>0.8528212622063156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toky'!E21</f>
        <v>0</v>
      </c>
      <c r="C24" s="52">
        <f>'Financni toky'!D21</f>
        <v>0</v>
      </c>
      <c r="D24" s="54">
        <f>'Čisté ušetř. nákl. - Kompenzace'!E24</f>
        <v>1.1843044313729358</v>
      </c>
      <c r="E24" s="54">
        <f t="shared" si="0"/>
        <v>0.84437748733298568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toky'!E22</f>
        <v>0</v>
      </c>
      <c r="C25" s="52">
        <f>'Financni toky'!D22</f>
        <v>0</v>
      </c>
      <c r="D25" s="54">
        <f>'Čisté ušetř. nákl. - Kompenzace'!E25</f>
        <v>1.1961474756866652</v>
      </c>
      <c r="E25" s="54">
        <f t="shared" si="0"/>
        <v>0.83601731419107495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toky'!E23</f>
        <v>0</v>
      </c>
      <c r="C26" s="52">
        <f>'Financni toky'!D23</f>
        <v>0</v>
      </c>
      <c r="D26" s="54">
        <f>'Čisté ušetř. nákl. - Kompenzace'!E26</f>
        <v>1.2081089504435316</v>
      </c>
      <c r="E26" s="54">
        <f t="shared" si="0"/>
        <v>0.82773991504066846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toky'!E24</f>
        <v>0</v>
      </c>
      <c r="C27" s="52">
        <f>'Financni toky'!D24</f>
        <v>0</v>
      </c>
      <c r="D27" s="54">
        <f>'Čisté ušetř. nákl. - Kompenzace'!E27</f>
        <v>1.220190039947967</v>
      </c>
      <c r="E27" s="54">
        <f t="shared" si="0"/>
        <v>0.81954447033729538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toky'!E25</f>
        <v>0</v>
      </c>
      <c r="C28" s="52">
        <f>'Financni toky'!D25</f>
        <v>0</v>
      </c>
      <c r="D28" s="54">
        <f>'Čisté ušetř. nákl. - Kompenzace'!E28</f>
        <v>1.2323919403474466</v>
      </c>
      <c r="E28" s="54">
        <f t="shared" si="0"/>
        <v>0.81143016865078765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toky'!E26</f>
        <v>0</v>
      </c>
      <c r="C29" s="52">
        <f>'Financni toky'!D26</f>
        <v>0</v>
      </c>
      <c r="D29" s="54">
        <f>'Čisté ušetř. nákl. - Kompenzace'!E29</f>
        <v>1.2447158597509214</v>
      </c>
      <c r="E29" s="54">
        <f t="shared" si="0"/>
        <v>0.80339620658493804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toky'!E27</f>
        <v>0</v>
      </c>
      <c r="C30" s="52">
        <f>'Financni toky'!D27</f>
        <v>0</v>
      </c>
      <c r="D30" s="54">
        <f>'Čisté ušetř. nákl. - Kompenzace'!E30</f>
        <v>1.2571630183484304</v>
      </c>
      <c r="E30" s="54">
        <f t="shared" si="0"/>
        <v>0.79544178869795856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toky'!E28</f>
        <v>0</v>
      </c>
      <c r="C31" s="52">
        <f>'Financni toky'!D28</f>
        <v>0</v>
      </c>
      <c r="D31" s="54">
        <f>'Čisté ušetř. nákl. - Kompenzace'!E31</f>
        <v>1.269734648531915</v>
      </c>
      <c r="E31" s="54">
        <f t="shared" si="0"/>
        <v>0.78756612742372123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toky'!E29</f>
        <v>0</v>
      </c>
      <c r="C32" s="52">
        <f>'Financni toky'!D29</f>
        <v>0</v>
      </c>
      <c r="D32" s="54">
        <f>'Čisté ušetř. nákl. - Kompenzace'!E32</f>
        <v>1.2824319950172343</v>
      </c>
      <c r="E32" s="54">
        <f t="shared" si="0"/>
        <v>0.77976844299378323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toky'!E30</f>
        <v>0</v>
      </c>
      <c r="C33" s="52">
        <f>'Financni toky'!D30</f>
        <v>0</v>
      </c>
      <c r="D33" s="54">
        <f>'Čisté ušetř. nákl. - Kompenzace'!E33</f>
        <v>1.2952563149674066</v>
      </c>
      <c r="E33" s="54">
        <f t="shared" si="0"/>
        <v>0.77204796336018144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toky'!E31</f>
        <v>0</v>
      </c>
      <c r="C34" s="52">
        <f>'Financni toky'!D31</f>
        <v>0</v>
      </c>
      <c r="D34" s="54">
        <f>'Čisté ušetř. nákl. - Kompenzace'!E34</f>
        <v>1.3082088781170802</v>
      </c>
      <c r="E34" s="54">
        <f t="shared" si="0"/>
        <v>0.76440392411899183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toky'!E32</f>
        <v>0</v>
      </c>
      <c r="C35" s="52">
        <f>'Financni toky'!D32</f>
        <v>0</v>
      </c>
      <c r="D35" s="54">
        <f>'Čisté ušetř. nákl. - Kompenzace'!E35</f>
        <v>1.3212909668982511</v>
      </c>
      <c r="E35" s="54">
        <f t="shared" si="0"/>
        <v>0.75683556843464528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toky'!E33</f>
        <v>0</v>
      </c>
      <c r="C36" s="52">
        <f>'Financni toky'!D33</f>
        <v>0</v>
      </c>
      <c r="D36" s="54">
        <f>'Čisté ušetř. nákl. - Kompenzace'!E36</f>
        <v>1.3345038765672337</v>
      </c>
      <c r="E36" s="54">
        <f t="shared" si="0"/>
        <v>0.74934214696499535</v>
      </c>
      <c r="F36" s="6">
        <f t="shared" si="1"/>
        <v>0</v>
      </c>
      <c r="G36" s="6">
        <f t="shared" ref="G36:G37" si="5">C36*E36</f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toky'!E34</f>
        <v>0</v>
      </c>
      <c r="C37" s="52">
        <f>'Financni toky'!D34</f>
        <v>0</v>
      </c>
      <c r="D37" s="54">
        <f>'Čisté ušetř. nákl. - Kompenzace'!E37</f>
        <v>1.3478489153329063</v>
      </c>
      <c r="E37" s="54">
        <f t="shared" si="0"/>
        <v>0.74192291778712394</v>
      </c>
      <c r="F37" s="6">
        <f t="shared" si="1"/>
        <v>0</v>
      </c>
      <c r="G37" s="6">
        <f t="shared" si="5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8" t="s">
        <v>10</v>
      </c>
      <c r="B38" s="9">
        <f>SUM(B7:B37)</f>
        <v>0</v>
      </c>
      <c r="C38" s="53">
        <f>SUM(C7:C37)</f>
        <v>0</v>
      </c>
      <c r="D38" s="10"/>
      <c r="E38" s="10"/>
      <c r="F38" s="9">
        <f>SUM(F7:F37)</f>
        <v>0</v>
      </c>
      <c r="G38" s="9">
        <f>SUM(G7:G37)</f>
        <v>0</v>
      </c>
      <c r="H38" s="9">
        <f>SUM(H7:H37)</f>
        <v>0</v>
      </c>
      <c r="I38" s="9" t="s">
        <v>25</v>
      </c>
    </row>
  </sheetData>
  <mergeCells count="4">
    <mergeCell ref="B3:C3"/>
    <mergeCell ref="D3:E3"/>
    <mergeCell ref="A4:A6"/>
    <mergeCell ref="F3:I3"/>
  </mergeCells>
  <conditionalFormatting sqref="I7:I37">
    <cfRule type="cellIs" dxfId="1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P365"/>
  <sheetViews>
    <sheetView topLeftCell="A339" workbookViewId="0">
      <selection activeCell="B372" sqref="B372"/>
    </sheetView>
  </sheetViews>
  <sheetFormatPr defaultColWidth="9.140625" defaultRowHeight="15" x14ac:dyDescent="0.25"/>
  <cols>
    <col min="1" max="1" width="8.5703125" style="68" customWidth="1"/>
    <col min="2" max="2" width="14.42578125" style="12" customWidth="1"/>
    <col min="3" max="3" width="16.7109375" style="12" customWidth="1"/>
    <col min="4" max="4" width="14.42578125" style="12" customWidth="1"/>
    <col min="5" max="5" width="16.7109375" style="12" customWidth="1"/>
    <col min="6" max="6" width="26.42578125" style="2" customWidth="1"/>
    <col min="7" max="16" width="9.140625" style="2"/>
    <col min="17" max="16384" width="9.140625" style="68"/>
  </cols>
  <sheetData>
    <row r="2" spans="1:6" x14ac:dyDescent="0.25">
      <c r="A2" s="57" t="s">
        <v>99</v>
      </c>
    </row>
    <row r="3" spans="1:6" s="4" customFormat="1" ht="60" x14ac:dyDescent="0.25">
      <c r="A3" s="20" t="s">
        <v>98</v>
      </c>
      <c r="B3" s="82" t="s">
        <v>94</v>
      </c>
      <c r="C3" s="82" t="s">
        <v>106</v>
      </c>
      <c r="D3" s="82" t="s">
        <v>95</v>
      </c>
      <c r="E3" s="82" t="s">
        <v>33</v>
      </c>
    </row>
    <row r="4" spans="1:6" x14ac:dyDescent="0.25">
      <c r="A4" s="21">
        <v>0</v>
      </c>
      <c r="B4" s="19">
        <v>0</v>
      </c>
      <c r="C4" s="19">
        <v>0</v>
      </c>
      <c r="D4" s="55">
        <f>SUM(C4:C4)</f>
        <v>0</v>
      </c>
      <c r="E4" s="16">
        <f>'Vstupní data'!B16</f>
        <v>0</v>
      </c>
    </row>
    <row r="5" spans="1:6" x14ac:dyDescent="0.25">
      <c r="A5" s="21">
        <v>1</v>
      </c>
      <c r="B5" s="19">
        <f>('Vstupní data'!$B$9*'Vstupní data'!$B$8)*POWER(('Vstupní data'!$B$23),A5/12)</f>
        <v>0</v>
      </c>
      <c r="C5" s="19">
        <f>('Vstupní data'!$B$10*'Vstupní data'!$B$8)</f>
        <v>0</v>
      </c>
      <c r="D5" s="55">
        <f>B5-C5</f>
        <v>0</v>
      </c>
      <c r="E5" s="16">
        <v>0</v>
      </c>
      <c r="F5" s="4"/>
    </row>
    <row r="6" spans="1:6" x14ac:dyDescent="0.25">
      <c r="A6" s="21">
        <v>2</v>
      </c>
      <c r="B6" s="19">
        <f>('Vstupní data'!$B$9*'Vstupní data'!$B$8)*POWER(('Vstupní data'!$B$23),A6/12)</f>
        <v>0</v>
      </c>
      <c r="C6" s="19">
        <f>('Vstupní data'!$B$10*'Vstupní data'!$B$8)</f>
        <v>0</v>
      </c>
      <c r="D6" s="55">
        <f t="shared" ref="D6:D69" si="0">B6-C6</f>
        <v>0</v>
      </c>
      <c r="E6" s="16">
        <v>0</v>
      </c>
    </row>
    <row r="7" spans="1:6" x14ac:dyDescent="0.25">
      <c r="A7" s="21">
        <v>3</v>
      </c>
      <c r="B7" s="19">
        <f>('Vstupní data'!$B$9*'Vstupní data'!$B$8)*POWER(('Vstupní data'!$B$23),A7/12)</f>
        <v>0</v>
      </c>
      <c r="C7" s="19">
        <f>('Vstupní data'!$B$10*'Vstupní data'!$B$8)</f>
        <v>0</v>
      </c>
      <c r="D7" s="55">
        <f t="shared" si="0"/>
        <v>0</v>
      </c>
      <c r="E7" s="16">
        <v>0</v>
      </c>
    </row>
    <row r="8" spans="1:6" x14ac:dyDescent="0.25">
      <c r="A8" s="21">
        <v>4</v>
      </c>
      <c r="B8" s="19">
        <f>('Vstupní data'!$B$9*'Vstupní data'!$B$8)*POWER(('Vstupní data'!$B$23),A8/12)</f>
        <v>0</v>
      </c>
      <c r="C8" s="19">
        <f>('Vstupní data'!$B$10*'Vstupní data'!$B$8)</f>
        <v>0</v>
      </c>
      <c r="D8" s="55">
        <f t="shared" si="0"/>
        <v>0</v>
      </c>
      <c r="E8" s="16">
        <v>0</v>
      </c>
    </row>
    <row r="9" spans="1:6" s="2" customFormat="1" x14ac:dyDescent="0.25">
      <c r="A9" s="21">
        <v>5</v>
      </c>
      <c r="B9" s="19">
        <f>('Vstupní data'!$B$9*'Vstupní data'!$B$8)*POWER(('Vstupní data'!$B$23),A9/12)</f>
        <v>0</v>
      </c>
      <c r="C9" s="19">
        <f>('Vstupní data'!$B$10*'Vstupní data'!$B$8)</f>
        <v>0</v>
      </c>
      <c r="D9" s="55">
        <f t="shared" si="0"/>
        <v>0</v>
      </c>
      <c r="E9" s="16">
        <v>0</v>
      </c>
    </row>
    <row r="10" spans="1:6" s="2" customFormat="1" x14ac:dyDescent="0.25">
      <c r="A10" s="21">
        <v>6</v>
      </c>
      <c r="B10" s="19">
        <f>('Vstupní data'!$B$9*'Vstupní data'!$B$8)*POWER(('Vstupní data'!$B$23),A10/12)</f>
        <v>0</v>
      </c>
      <c r="C10" s="19">
        <f>('Vstupní data'!$B$10*'Vstupní data'!$B$8)</f>
        <v>0</v>
      </c>
      <c r="D10" s="55">
        <f t="shared" si="0"/>
        <v>0</v>
      </c>
      <c r="E10" s="16">
        <v>0</v>
      </c>
    </row>
    <row r="11" spans="1:6" s="2" customFormat="1" x14ac:dyDescent="0.25">
      <c r="A11" s="21">
        <v>7</v>
      </c>
      <c r="B11" s="19">
        <f>('Vstupní data'!$B$9*'Vstupní data'!$B$8)*POWER(('Vstupní data'!$B$23),A11/12)</f>
        <v>0</v>
      </c>
      <c r="C11" s="19">
        <f>('Vstupní data'!$B$10*'Vstupní data'!$B$8)</f>
        <v>0</v>
      </c>
      <c r="D11" s="55">
        <f t="shared" si="0"/>
        <v>0</v>
      </c>
      <c r="E11" s="16">
        <v>0</v>
      </c>
    </row>
    <row r="12" spans="1:6" s="2" customFormat="1" x14ac:dyDescent="0.25">
      <c r="A12" s="21">
        <v>8</v>
      </c>
      <c r="B12" s="19">
        <f>('Vstupní data'!$B$9*'Vstupní data'!$B$8)*POWER(('Vstupní data'!$B$23),A12/12)</f>
        <v>0</v>
      </c>
      <c r="C12" s="19">
        <f>('Vstupní data'!$B$10*'Vstupní data'!$B$8)</f>
        <v>0</v>
      </c>
      <c r="D12" s="55">
        <f t="shared" si="0"/>
        <v>0</v>
      </c>
      <c r="E12" s="16">
        <v>0</v>
      </c>
    </row>
    <row r="13" spans="1:6" s="2" customFormat="1" x14ac:dyDescent="0.25">
      <c r="A13" s="21">
        <v>9</v>
      </c>
      <c r="B13" s="19">
        <f>('Vstupní data'!$B$9*'Vstupní data'!$B$8)*POWER(('Vstupní data'!$B$23),A13/12)</f>
        <v>0</v>
      </c>
      <c r="C13" s="19">
        <f>('Vstupní data'!$B$10*'Vstupní data'!$B$8)</f>
        <v>0</v>
      </c>
      <c r="D13" s="55">
        <f t="shared" si="0"/>
        <v>0</v>
      </c>
      <c r="E13" s="16">
        <v>0</v>
      </c>
    </row>
    <row r="14" spans="1:6" s="2" customFormat="1" x14ac:dyDescent="0.25">
      <c r="A14" s="21">
        <v>10</v>
      </c>
      <c r="B14" s="19">
        <f>('Vstupní data'!$B$9*'Vstupní data'!$B$8)*POWER(('Vstupní data'!$B$23),A14/12)</f>
        <v>0</v>
      </c>
      <c r="C14" s="19">
        <f>('Vstupní data'!$B$10*'Vstupní data'!$B$8)</f>
        <v>0</v>
      </c>
      <c r="D14" s="55">
        <f t="shared" si="0"/>
        <v>0</v>
      </c>
      <c r="E14" s="16">
        <v>0</v>
      </c>
    </row>
    <row r="15" spans="1:6" s="2" customFormat="1" ht="15.75" customHeight="1" x14ac:dyDescent="0.25">
      <c r="A15" s="21">
        <v>11</v>
      </c>
      <c r="B15" s="19">
        <f>('Vstupní data'!$B$9*'Vstupní data'!$B$8)*POWER(('Vstupní data'!$B$23),A15/12)</f>
        <v>0</v>
      </c>
      <c r="C15" s="19">
        <f>('Vstupní data'!$B$10*'Vstupní data'!$B$8)</f>
        <v>0</v>
      </c>
      <c r="D15" s="55">
        <f t="shared" si="0"/>
        <v>0</v>
      </c>
      <c r="E15" s="16">
        <v>0</v>
      </c>
    </row>
    <row r="16" spans="1:6" s="2" customFormat="1" x14ac:dyDescent="0.25">
      <c r="A16" s="21">
        <v>12</v>
      </c>
      <c r="B16" s="19">
        <f>('Vstupní data'!$B$9*'Vstupní data'!$B$8)*POWER(('Vstupní data'!$B$23),A16/12)</f>
        <v>0</v>
      </c>
      <c r="C16" s="19">
        <f>('Vstupní data'!$B$10*'Vstupní data'!$B$8)</f>
        <v>0</v>
      </c>
      <c r="D16" s="55">
        <f t="shared" si="0"/>
        <v>0</v>
      </c>
      <c r="E16" s="16">
        <v>0</v>
      </c>
    </row>
    <row r="17" spans="1:6" s="2" customFormat="1" x14ac:dyDescent="0.25">
      <c r="A17" s="21">
        <v>13</v>
      </c>
      <c r="B17" s="19">
        <f>('Vstupní data'!$B$9*'Vstupní data'!$B$8)*POWER(('Vstupní data'!$B$23),A17/12)</f>
        <v>0</v>
      </c>
      <c r="C17" s="19">
        <f>('Vstupní data'!$B$10*'Vstupní data'!$B$8)</f>
        <v>0</v>
      </c>
      <c r="D17" s="55">
        <f t="shared" si="0"/>
        <v>0</v>
      </c>
      <c r="E17" s="16">
        <v>0</v>
      </c>
    </row>
    <row r="18" spans="1:6" s="2" customFormat="1" x14ac:dyDescent="0.25">
      <c r="A18" s="21">
        <v>14</v>
      </c>
      <c r="B18" s="19">
        <f>('Vstupní data'!$B$9*'Vstupní data'!$B$8)*POWER(('Vstupní data'!$B$23),A18/12)</f>
        <v>0</v>
      </c>
      <c r="C18" s="19">
        <f>('Vstupní data'!$B$10*'Vstupní data'!$B$8)</f>
        <v>0</v>
      </c>
      <c r="D18" s="55">
        <f t="shared" si="0"/>
        <v>0</v>
      </c>
      <c r="E18" s="16">
        <v>0</v>
      </c>
    </row>
    <row r="19" spans="1:6" s="2" customFormat="1" x14ac:dyDescent="0.25">
      <c r="A19" s="21">
        <v>15</v>
      </c>
      <c r="B19" s="19">
        <f>('Vstupní data'!$B$9*'Vstupní data'!$B$8)*POWER(('Vstupní data'!$B$23),A19/12)</f>
        <v>0</v>
      </c>
      <c r="C19" s="19">
        <f>('Vstupní data'!$B$10*'Vstupní data'!$B$8)</f>
        <v>0</v>
      </c>
      <c r="D19" s="55">
        <f t="shared" si="0"/>
        <v>0</v>
      </c>
      <c r="E19" s="16">
        <v>0</v>
      </c>
      <c r="F19" s="12"/>
    </row>
    <row r="20" spans="1:6" s="2" customFormat="1" x14ac:dyDescent="0.25">
      <c r="A20" s="21">
        <v>16</v>
      </c>
      <c r="B20" s="19">
        <f>('Vstupní data'!$B$9*'Vstupní data'!$B$8)*POWER(('Vstupní data'!$B$23),A20/12)</f>
        <v>0</v>
      </c>
      <c r="C20" s="19">
        <f>('Vstupní data'!$B$10*'Vstupní data'!$B$8)</f>
        <v>0</v>
      </c>
      <c r="D20" s="55">
        <f t="shared" si="0"/>
        <v>0</v>
      </c>
      <c r="E20" s="16">
        <v>0</v>
      </c>
    </row>
    <row r="21" spans="1:6" s="2" customFormat="1" x14ac:dyDescent="0.25">
      <c r="A21" s="21">
        <v>17</v>
      </c>
      <c r="B21" s="19">
        <f>('Vstupní data'!$B$9*'Vstupní data'!$B$8)*POWER(('Vstupní data'!$B$23),A21/12)</f>
        <v>0</v>
      </c>
      <c r="C21" s="19">
        <f>('Vstupní data'!$B$10*'Vstupní data'!$B$8)</f>
        <v>0</v>
      </c>
      <c r="D21" s="55">
        <f t="shared" si="0"/>
        <v>0</v>
      </c>
      <c r="E21" s="16">
        <v>0</v>
      </c>
    </row>
    <row r="22" spans="1:6" s="2" customFormat="1" x14ac:dyDescent="0.25">
      <c r="A22" s="21">
        <v>18</v>
      </c>
      <c r="B22" s="19">
        <f>('Vstupní data'!$B$9*'Vstupní data'!$B$8)*POWER(('Vstupní data'!$B$23),A22/12)</f>
        <v>0</v>
      </c>
      <c r="C22" s="19">
        <f>('Vstupní data'!$B$10*'Vstupní data'!$B$8)</f>
        <v>0</v>
      </c>
      <c r="D22" s="55">
        <f t="shared" si="0"/>
        <v>0</v>
      </c>
      <c r="E22" s="16">
        <v>0</v>
      </c>
    </row>
    <row r="23" spans="1:6" s="2" customFormat="1" x14ac:dyDescent="0.25">
      <c r="A23" s="21">
        <v>19</v>
      </c>
      <c r="B23" s="19">
        <f>('Vstupní data'!$B$9*'Vstupní data'!$B$8)*POWER(('Vstupní data'!$B$23),A23/12)</f>
        <v>0</v>
      </c>
      <c r="C23" s="19">
        <f>('Vstupní data'!$B$10*'Vstupní data'!$B$8)</f>
        <v>0</v>
      </c>
      <c r="D23" s="55">
        <f t="shared" si="0"/>
        <v>0</v>
      </c>
      <c r="E23" s="16">
        <v>0</v>
      </c>
    </row>
    <row r="24" spans="1:6" s="2" customFormat="1" x14ac:dyDescent="0.25">
      <c r="A24" s="21">
        <v>20</v>
      </c>
      <c r="B24" s="19">
        <f>('Vstupní data'!$B$9*'Vstupní data'!$B$8)*POWER(('Vstupní data'!$B$23),A24/12)</f>
        <v>0</v>
      </c>
      <c r="C24" s="19">
        <f>('Vstupní data'!$B$10*'Vstupní data'!$B$8)</f>
        <v>0</v>
      </c>
      <c r="D24" s="55">
        <f t="shared" si="0"/>
        <v>0</v>
      </c>
      <c r="E24" s="16">
        <v>0</v>
      </c>
    </row>
    <row r="25" spans="1:6" s="2" customFormat="1" x14ac:dyDescent="0.25">
      <c r="A25" s="21">
        <v>21</v>
      </c>
      <c r="B25" s="19">
        <f>('Vstupní data'!$B$9*'Vstupní data'!$B$8)*POWER(('Vstupní data'!$B$23),A25/12)</f>
        <v>0</v>
      </c>
      <c r="C25" s="19">
        <f>('Vstupní data'!$B$10*'Vstupní data'!$B$8)</f>
        <v>0</v>
      </c>
      <c r="D25" s="55">
        <f t="shared" si="0"/>
        <v>0</v>
      </c>
      <c r="E25" s="16">
        <v>0</v>
      </c>
    </row>
    <row r="26" spans="1:6" s="2" customFormat="1" x14ac:dyDescent="0.25">
      <c r="A26" s="21">
        <v>22</v>
      </c>
      <c r="B26" s="19">
        <f>('Vstupní data'!$B$9*'Vstupní data'!$B$8)*POWER(('Vstupní data'!$B$23),A26/12)</f>
        <v>0</v>
      </c>
      <c r="C26" s="19">
        <f>('Vstupní data'!$B$10*'Vstupní data'!$B$8)</f>
        <v>0</v>
      </c>
      <c r="D26" s="55">
        <f t="shared" si="0"/>
        <v>0</v>
      </c>
      <c r="E26" s="16">
        <v>0</v>
      </c>
    </row>
    <row r="27" spans="1:6" s="2" customFormat="1" x14ac:dyDescent="0.25">
      <c r="A27" s="21">
        <v>23</v>
      </c>
      <c r="B27" s="19">
        <f>('Vstupní data'!$B$9*'Vstupní data'!$B$8)*POWER(('Vstupní data'!$B$23),A27/12)</f>
        <v>0</v>
      </c>
      <c r="C27" s="19">
        <f>('Vstupní data'!$B$10*'Vstupní data'!$B$8)</f>
        <v>0</v>
      </c>
      <c r="D27" s="55">
        <f t="shared" si="0"/>
        <v>0</v>
      </c>
      <c r="E27" s="16">
        <v>0</v>
      </c>
    </row>
    <row r="28" spans="1:6" s="2" customFormat="1" x14ac:dyDescent="0.25">
      <c r="A28" s="21">
        <v>24</v>
      </c>
      <c r="B28" s="19">
        <f>('Vstupní data'!$B$9*'Vstupní data'!$B$8)*POWER(('Vstupní data'!$B$23),A28/12)</f>
        <v>0</v>
      </c>
      <c r="C28" s="19">
        <f>('Vstupní data'!$B$10*'Vstupní data'!$B$8)</f>
        <v>0</v>
      </c>
      <c r="D28" s="55">
        <f t="shared" si="0"/>
        <v>0</v>
      </c>
      <c r="E28" s="16">
        <v>0</v>
      </c>
    </row>
    <row r="29" spans="1:6" s="2" customFormat="1" x14ac:dyDescent="0.25">
      <c r="A29" s="21">
        <v>25</v>
      </c>
      <c r="B29" s="19">
        <f>('Vstupní data'!$B$9*'Vstupní data'!$B$8)*POWER(('Vstupní data'!$B$23),A29/12)</f>
        <v>0</v>
      </c>
      <c r="C29" s="19">
        <f>('Vstupní data'!$B$10*'Vstupní data'!$B$8)</f>
        <v>0</v>
      </c>
      <c r="D29" s="55">
        <f t="shared" si="0"/>
        <v>0</v>
      </c>
      <c r="E29" s="16">
        <v>0</v>
      </c>
    </row>
    <row r="30" spans="1:6" s="2" customFormat="1" x14ac:dyDescent="0.25">
      <c r="A30" s="21">
        <v>26</v>
      </c>
      <c r="B30" s="19">
        <f>('Vstupní data'!$B$9*'Vstupní data'!$B$8)*POWER(('Vstupní data'!$B$23),A30/12)</f>
        <v>0</v>
      </c>
      <c r="C30" s="19">
        <f>('Vstupní data'!$B$10*'Vstupní data'!$B$8)</f>
        <v>0</v>
      </c>
      <c r="D30" s="55">
        <f t="shared" si="0"/>
        <v>0</v>
      </c>
      <c r="E30" s="16">
        <v>0</v>
      </c>
    </row>
    <row r="31" spans="1:6" s="2" customFormat="1" x14ac:dyDescent="0.25">
      <c r="A31" s="21">
        <v>27</v>
      </c>
      <c r="B31" s="19">
        <f>('Vstupní data'!$B$9*'Vstupní data'!$B$8)*POWER(('Vstupní data'!$B$23),A31/12)</f>
        <v>0</v>
      </c>
      <c r="C31" s="19">
        <f>('Vstupní data'!$B$10*'Vstupní data'!$B$8)</f>
        <v>0</v>
      </c>
      <c r="D31" s="55">
        <f t="shared" si="0"/>
        <v>0</v>
      </c>
      <c r="E31" s="16">
        <v>0</v>
      </c>
    </row>
    <row r="32" spans="1:6" s="2" customFormat="1" x14ac:dyDescent="0.25">
      <c r="A32" s="21">
        <v>28</v>
      </c>
      <c r="B32" s="19">
        <f>('Vstupní data'!$B$9*'Vstupní data'!$B$8)*POWER(('Vstupní data'!$B$23),A32/12)</f>
        <v>0</v>
      </c>
      <c r="C32" s="19">
        <f>('Vstupní data'!$B$10*'Vstupní data'!$B$8)</f>
        <v>0</v>
      </c>
      <c r="D32" s="55">
        <f t="shared" si="0"/>
        <v>0</v>
      </c>
      <c r="E32" s="16">
        <v>0</v>
      </c>
    </row>
    <row r="33" spans="1:5" s="2" customFormat="1" x14ac:dyDescent="0.25">
      <c r="A33" s="21">
        <v>29</v>
      </c>
      <c r="B33" s="19">
        <f>('Vstupní data'!$B$9*'Vstupní data'!$B$8)*POWER(('Vstupní data'!$B$23),A33/12)</f>
        <v>0</v>
      </c>
      <c r="C33" s="19">
        <f>('Vstupní data'!$B$10*'Vstupní data'!$B$8)</f>
        <v>0</v>
      </c>
      <c r="D33" s="55">
        <f t="shared" si="0"/>
        <v>0</v>
      </c>
      <c r="E33" s="16">
        <v>0</v>
      </c>
    </row>
    <row r="34" spans="1:5" x14ac:dyDescent="0.25">
      <c r="A34" s="21">
        <v>30</v>
      </c>
      <c r="B34" s="19">
        <f>('Vstupní data'!$B$9*'Vstupní data'!$B$8)*POWER(('Vstupní data'!$B$23),A34/12)</f>
        <v>0</v>
      </c>
      <c r="C34" s="19">
        <f>('Vstupní data'!$B$10*'Vstupní data'!$B$8)</f>
        <v>0</v>
      </c>
      <c r="D34" s="55">
        <f t="shared" si="0"/>
        <v>0</v>
      </c>
      <c r="E34" s="16">
        <v>0</v>
      </c>
    </row>
    <row r="35" spans="1:5" x14ac:dyDescent="0.25">
      <c r="A35" s="21">
        <v>31</v>
      </c>
      <c r="B35" s="19">
        <f>('Vstupní data'!$B$9*'Vstupní data'!$B$8)*POWER(('Vstupní data'!$B$23),A35/12)</f>
        <v>0</v>
      </c>
      <c r="C35" s="19">
        <f>('Vstupní data'!$B$10*'Vstupní data'!$B$8)</f>
        <v>0</v>
      </c>
      <c r="D35" s="55">
        <f t="shared" si="0"/>
        <v>0</v>
      </c>
      <c r="E35" s="16">
        <v>0</v>
      </c>
    </row>
    <row r="36" spans="1:5" x14ac:dyDescent="0.25">
      <c r="A36" s="21">
        <v>32</v>
      </c>
      <c r="B36" s="19">
        <f>('Vstupní data'!$B$9*'Vstupní data'!$B$8)*POWER(('Vstupní data'!$B$23),A36/12)</f>
        <v>0</v>
      </c>
      <c r="C36" s="19">
        <f>('Vstupní data'!$B$10*'Vstupní data'!$B$8)</f>
        <v>0</v>
      </c>
      <c r="D36" s="55">
        <f t="shared" si="0"/>
        <v>0</v>
      </c>
      <c r="E36" s="16">
        <v>0</v>
      </c>
    </row>
    <row r="37" spans="1:5" x14ac:dyDescent="0.25">
      <c r="A37" s="21">
        <v>33</v>
      </c>
      <c r="B37" s="19">
        <f>('Vstupní data'!$B$9*'Vstupní data'!$B$8)*POWER(('Vstupní data'!$B$23),A37/12)</f>
        <v>0</v>
      </c>
      <c r="C37" s="19">
        <f>('Vstupní data'!$B$10*'Vstupní data'!$B$8)</f>
        <v>0</v>
      </c>
      <c r="D37" s="55">
        <f t="shared" si="0"/>
        <v>0</v>
      </c>
      <c r="E37" s="16">
        <v>0</v>
      </c>
    </row>
    <row r="38" spans="1:5" x14ac:dyDescent="0.25">
      <c r="A38" s="21">
        <v>34</v>
      </c>
      <c r="B38" s="19">
        <f>('Vstupní data'!$B$9*'Vstupní data'!$B$8)*POWER(('Vstupní data'!$B$23),A38/12)</f>
        <v>0</v>
      </c>
      <c r="C38" s="19">
        <f>('Vstupní data'!$B$10*'Vstupní data'!$B$8)</f>
        <v>0</v>
      </c>
      <c r="D38" s="55">
        <f t="shared" si="0"/>
        <v>0</v>
      </c>
      <c r="E38" s="16">
        <v>0</v>
      </c>
    </row>
    <row r="39" spans="1:5" x14ac:dyDescent="0.25">
      <c r="A39" s="21">
        <v>35</v>
      </c>
      <c r="B39" s="19">
        <f>('Vstupní data'!$B$9*'Vstupní data'!$B$8)*POWER(('Vstupní data'!$B$23),A39/12)</f>
        <v>0</v>
      </c>
      <c r="C39" s="19">
        <f>('Vstupní data'!$B$10*'Vstupní data'!$B$8)</f>
        <v>0</v>
      </c>
      <c r="D39" s="55">
        <f t="shared" si="0"/>
        <v>0</v>
      </c>
      <c r="E39" s="16">
        <v>0</v>
      </c>
    </row>
    <row r="40" spans="1:5" x14ac:dyDescent="0.25">
      <c r="A40" s="21">
        <v>36</v>
      </c>
      <c r="B40" s="19">
        <f>('Vstupní data'!$B$9*'Vstupní data'!$B$8)*POWER(('Vstupní data'!$B$23),A40/12)</f>
        <v>0</v>
      </c>
      <c r="C40" s="19">
        <f>('Vstupní data'!$B$10*'Vstupní data'!$B$8)</f>
        <v>0</v>
      </c>
      <c r="D40" s="55">
        <f t="shared" si="0"/>
        <v>0</v>
      </c>
      <c r="E40" s="16">
        <v>0</v>
      </c>
    </row>
    <row r="41" spans="1:5" x14ac:dyDescent="0.25">
      <c r="A41" s="21">
        <v>37</v>
      </c>
      <c r="B41" s="19">
        <f>('Vstupní data'!$B$9*'Vstupní data'!$B$8)*POWER(('Vstupní data'!$B$23),A41/12)</f>
        <v>0</v>
      </c>
      <c r="C41" s="19">
        <f>('Vstupní data'!$B$10*'Vstupní data'!$B$8)</f>
        <v>0</v>
      </c>
      <c r="D41" s="55">
        <f t="shared" si="0"/>
        <v>0</v>
      </c>
      <c r="E41" s="16">
        <v>0</v>
      </c>
    </row>
    <row r="42" spans="1:5" x14ac:dyDescent="0.25">
      <c r="A42" s="21">
        <v>38</v>
      </c>
      <c r="B42" s="19">
        <f>('Vstupní data'!$B$9*'Vstupní data'!$B$8)*POWER(('Vstupní data'!$B$23),A42/12)</f>
        <v>0</v>
      </c>
      <c r="C42" s="19">
        <f>('Vstupní data'!$B$10*'Vstupní data'!$B$8)</f>
        <v>0</v>
      </c>
      <c r="D42" s="55">
        <f t="shared" si="0"/>
        <v>0</v>
      </c>
      <c r="E42" s="16">
        <v>0</v>
      </c>
    </row>
    <row r="43" spans="1:5" x14ac:dyDescent="0.25">
      <c r="A43" s="21">
        <v>39</v>
      </c>
      <c r="B43" s="19">
        <f>('Vstupní data'!$B$9*'Vstupní data'!$B$8)*POWER(('Vstupní data'!$B$23),A43/12)</f>
        <v>0</v>
      </c>
      <c r="C43" s="19">
        <f>('Vstupní data'!$B$10*'Vstupní data'!$B$8)</f>
        <v>0</v>
      </c>
      <c r="D43" s="55">
        <f t="shared" si="0"/>
        <v>0</v>
      </c>
      <c r="E43" s="16">
        <v>0</v>
      </c>
    </row>
    <row r="44" spans="1:5" x14ac:dyDescent="0.25">
      <c r="A44" s="21">
        <v>40</v>
      </c>
      <c r="B44" s="19">
        <f>('Vstupní data'!$B$9*'Vstupní data'!$B$8)*POWER(('Vstupní data'!$B$23),A44/12)</f>
        <v>0</v>
      </c>
      <c r="C44" s="19">
        <f>('Vstupní data'!$B$10*'Vstupní data'!$B$8)</f>
        <v>0</v>
      </c>
      <c r="D44" s="55">
        <f t="shared" si="0"/>
        <v>0</v>
      </c>
      <c r="E44" s="16">
        <v>0</v>
      </c>
    </row>
    <row r="45" spans="1:5" x14ac:dyDescent="0.25">
      <c r="A45" s="21">
        <v>41</v>
      </c>
      <c r="B45" s="19">
        <f>('Vstupní data'!$B$9*'Vstupní data'!$B$8)*POWER(('Vstupní data'!$B$23),A45/12)</f>
        <v>0</v>
      </c>
      <c r="C45" s="19">
        <f>('Vstupní data'!$B$10*'Vstupní data'!$B$8)</f>
        <v>0</v>
      </c>
      <c r="D45" s="55">
        <f t="shared" si="0"/>
        <v>0</v>
      </c>
      <c r="E45" s="16">
        <v>0</v>
      </c>
    </row>
    <row r="46" spans="1:5" x14ac:dyDescent="0.25">
      <c r="A46" s="21">
        <v>42</v>
      </c>
      <c r="B46" s="19">
        <f>('Vstupní data'!$B$9*'Vstupní data'!$B$8)*POWER(('Vstupní data'!$B$23),A46/12)</f>
        <v>0</v>
      </c>
      <c r="C46" s="19">
        <f>('Vstupní data'!$B$10*'Vstupní data'!$B$8)</f>
        <v>0</v>
      </c>
      <c r="D46" s="55">
        <f t="shared" si="0"/>
        <v>0</v>
      </c>
      <c r="E46" s="16">
        <v>0</v>
      </c>
    </row>
    <row r="47" spans="1:5" x14ac:dyDescent="0.25">
      <c r="A47" s="21">
        <v>43</v>
      </c>
      <c r="B47" s="19">
        <f>('Vstupní data'!$B$9*'Vstupní data'!$B$8)*POWER(('Vstupní data'!$B$23),A47/12)</f>
        <v>0</v>
      </c>
      <c r="C47" s="19">
        <f>('Vstupní data'!$B$10*'Vstupní data'!$B$8)</f>
        <v>0</v>
      </c>
      <c r="D47" s="55">
        <f t="shared" si="0"/>
        <v>0</v>
      </c>
      <c r="E47" s="16">
        <v>0</v>
      </c>
    </row>
    <row r="48" spans="1:5" x14ac:dyDescent="0.25">
      <c r="A48" s="21">
        <v>44</v>
      </c>
      <c r="B48" s="19">
        <f>('Vstupní data'!$B$9*'Vstupní data'!$B$8)*POWER(('Vstupní data'!$B$23),A48/12)</f>
        <v>0</v>
      </c>
      <c r="C48" s="19">
        <f>('Vstupní data'!$B$10*'Vstupní data'!$B$8)</f>
        <v>0</v>
      </c>
      <c r="D48" s="55">
        <f t="shared" si="0"/>
        <v>0</v>
      </c>
      <c r="E48" s="16">
        <v>0</v>
      </c>
    </row>
    <row r="49" spans="1:42" x14ac:dyDescent="0.25">
      <c r="A49" s="21">
        <v>45</v>
      </c>
      <c r="B49" s="19">
        <f>('Vstupní data'!$B$9*'Vstupní data'!$B$8)*POWER(('Vstupní data'!$B$23),A49/12)</f>
        <v>0</v>
      </c>
      <c r="C49" s="19">
        <f>('Vstupní data'!$B$10*'Vstupní data'!$B$8)</f>
        <v>0</v>
      </c>
      <c r="D49" s="55">
        <f t="shared" si="0"/>
        <v>0</v>
      </c>
      <c r="E49" s="16">
        <v>0</v>
      </c>
    </row>
    <row r="50" spans="1:42" x14ac:dyDescent="0.25">
      <c r="A50" s="21">
        <v>46</v>
      </c>
      <c r="B50" s="19">
        <f>('Vstupní data'!$B$9*'Vstupní data'!$B$8)*POWER(('Vstupní data'!$B$23),A50/12)</f>
        <v>0</v>
      </c>
      <c r="C50" s="19">
        <f>('Vstupní data'!$B$10*'Vstupní data'!$B$8)</f>
        <v>0</v>
      </c>
      <c r="D50" s="55">
        <f t="shared" si="0"/>
        <v>0</v>
      </c>
      <c r="E50" s="16">
        <v>0</v>
      </c>
    </row>
    <row r="51" spans="1:42" x14ac:dyDescent="0.25">
      <c r="A51" s="21">
        <v>47</v>
      </c>
      <c r="B51" s="19">
        <f>('Vstupní data'!$B$9*'Vstupní data'!$B$8)*POWER(('Vstupní data'!$B$23),A51/12)</f>
        <v>0</v>
      </c>
      <c r="C51" s="19">
        <f>('Vstupní data'!$B$10*'Vstupní data'!$B$8)</f>
        <v>0</v>
      </c>
      <c r="D51" s="55">
        <f t="shared" si="0"/>
        <v>0</v>
      </c>
      <c r="E51" s="16">
        <v>0</v>
      </c>
    </row>
    <row r="52" spans="1:42" x14ac:dyDescent="0.25">
      <c r="A52" s="21">
        <v>48</v>
      </c>
      <c r="B52" s="19">
        <f>('Vstupní data'!$B$9*'Vstupní data'!$B$8)*POWER(('Vstupní data'!$B$23),A52/12)</f>
        <v>0</v>
      </c>
      <c r="C52" s="19">
        <f>('Vstupní data'!$B$10*'Vstupní data'!$B$8)</f>
        <v>0</v>
      </c>
      <c r="D52" s="55">
        <f t="shared" si="0"/>
        <v>0</v>
      </c>
      <c r="E52" s="16">
        <v>0</v>
      </c>
    </row>
    <row r="53" spans="1:42" x14ac:dyDescent="0.25">
      <c r="A53" s="21">
        <v>49</v>
      </c>
      <c r="B53" s="19">
        <f>('Vstupní data'!$B$9*'Vstupní data'!$B$8)*POWER(('Vstupní data'!$B$23),A53/12)</f>
        <v>0</v>
      </c>
      <c r="C53" s="19">
        <f>('Vstupní data'!$B$10*'Vstupní data'!$B$8)</f>
        <v>0</v>
      </c>
      <c r="D53" s="55">
        <f t="shared" si="0"/>
        <v>0</v>
      </c>
      <c r="E53" s="16">
        <v>0</v>
      </c>
    </row>
    <row r="54" spans="1:42" x14ac:dyDescent="0.25">
      <c r="A54" s="21">
        <v>50</v>
      </c>
      <c r="B54" s="19">
        <f>('Vstupní data'!$B$9*'Vstupní data'!$B$8)*POWER(('Vstupní data'!$B$23),A54/12)</f>
        <v>0</v>
      </c>
      <c r="C54" s="19">
        <f>('Vstupní data'!$B$10*'Vstupní data'!$B$8)</f>
        <v>0</v>
      </c>
      <c r="D54" s="55">
        <f t="shared" si="0"/>
        <v>0</v>
      </c>
      <c r="E54" s="16">
        <v>0</v>
      </c>
    </row>
    <row r="55" spans="1:42" x14ac:dyDescent="0.25">
      <c r="A55" s="21">
        <v>51</v>
      </c>
      <c r="B55" s="19">
        <f>('Vstupní data'!$B$9*'Vstupní data'!$B$8)*POWER(('Vstupní data'!$B$23),A55/12)</f>
        <v>0</v>
      </c>
      <c r="C55" s="19">
        <f>('Vstupní data'!$B$10*'Vstupní data'!$B$8)</f>
        <v>0</v>
      </c>
      <c r="D55" s="55">
        <f t="shared" si="0"/>
        <v>0</v>
      </c>
      <c r="E55" s="16">
        <v>0</v>
      </c>
    </row>
    <row r="56" spans="1:42" x14ac:dyDescent="0.25">
      <c r="A56" s="21">
        <v>52</v>
      </c>
      <c r="B56" s="19">
        <f>('Vstupní data'!$B$9*'Vstupní data'!$B$8)*POWER(('Vstupní data'!$B$23),A56/12)</f>
        <v>0</v>
      </c>
      <c r="C56" s="19">
        <f>('Vstupní data'!$B$10*'Vstupní data'!$B$8)</f>
        <v>0</v>
      </c>
      <c r="D56" s="55">
        <f t="shared" si="0"/>
        <v>0</v>
      </c>
      <c r="E56" s="16">
        <v>0</v>
      </c>
    </row>
    <row r="57" spans="1:42" x14ac:dyDescent="0.25">
      <c r="A57" s="21">
        <v>53</v>
      </c>
      <c r="B57" s="19">
        <f>('Vstupní data'!$B$9*'Vstupní data'!$B$8)*POWER(('Vstupní data'!$B$23),A57/12)</f>
        <v>0</v>
      </c>
      <c r="C57" s="19">
        <f>('Vstupní data'!$B$10*'Vstupní data'!$B$8)</f>
        <v>0</v>
      </c>
      <c r="D57" s="55">
        <f t="shared" si="0"/>
        <v>0</v>
      </c>
      <c r="E57" s="16">
        <v>0</v>
      </c>
    </row>
    <row r="58" spans="1:42" x14ac:dyDescent="0.25">
      <c r="A58" s="21">
        <v>54</v>
      </c>
      <c r="B58" s="19">
        <f>('Vstupní data'!$B$9*'Vstupní data'!$B$8)*POWER(('Vstupní data'!$B$23),A58/12)</f>
        <v>0</v>
      </c>
      <c r="C58" s="19">
        <f>('Vstupní data'!$B$10*'Vstupní data'!$B$8)</f>
        <v>0</v>
      </c>
      <c r="D58" s="55">
        <f t="shared" si="0"/>
        <v>0</v>
      </c>
      <c r="E58" s="16">
        <v>0</v>
      </c>
    </row>
    <row r="59" spans="1:42" x14ac:dyDescent="0.25">
      <c r="A59" s="21">
        <v>55</v>
      </c>
      <c r="B59" s="19">
        <f>('Vstupní data'!$B$9*'Vstupní data'!$B$8)*POWER(('Vstupní data'!$B$23),A59/12)</f>
        <v>0</v>
      </c>
      <c r="C59" s="19">
        <f>('Vstupní data'!$B$10*'Vstupní data'!$B$8)</f>
        <v>0</v>
      </c>
      <c r="D59" s="55">
        <f t="shared" si="0"/>
        <v>0</v>
      </c>
      <c r="E59" s="16">
        <v>0</v>
      </c>
    </row>
    <row r="60" spans="1:42" x14ac:dyDescent="0.25">
      <c r="A60" s="21">
        <v>56</v>
      </c>
      <c r="B60" s="19">
        <f>('Vstupní data'!$B$9*'Vstupní data'!$B$8)*POWER(('Vstupní data'!$B$23),A60/12)</f>
        <v>0</v>
      </c>
      <c r="C60" s="19">
        <f>('Vstupní data'!$B$10*'Vstupní data'!$B$8)</f>
        <v>0</v>
      </c>
      <c r="D60" s="55">
        <f t="shared" si="0"/>
        <v>0</v>
      </c>
      <c r="E60" s="16"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25">
      <c r="A61" s="21">
        <v>57</v>
      </c>
      <c r="B61" s="19">
        <f>('Vstupní data'!$B$9*'Vstupní data'!$B$8)*POWER(('Vstupní data'!$B$23),A61/12)</f>
        <v>0</v>
      </c>
      <c r="C61" s="19">
        <f>('Vstupní data'!$B$10*'Vstupní data'!$B$8)</f>
        <v>0</v>
      </c>
      <c r="D61" s="55">
        <f t="shared" si="0"/>
        <v>0</v>
      </c>
      <c r="E61" s="16">
        <v>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25">
      <c r="A62" s="21">
        <v>58</v>
      </c>
      <c r="B62" s="19">
        <f>('Vstupní data'!$B$9*'Vstupní data'!$B$8)*POWER(('Vstupní data'!$B$23),A62/12)</f>
        <v>0</v>
      </c>
      <c r="C62" s="19">
        <f>('Vstupní data'!$B$10*'Vstupní data'!$B$8)</f>
        <v>0</v>
      </c>
      <c r="D62" s="55">
        <f t="shared" si="0"/>
        <v>0</v>
      </c>
      <c r="E62" s="16">
        <v>0</v>
      </c>
    </row>
    <row r="63" spans="1:42" x14ac:dyDescent="0.25">
      <c r="A63" s="21">
        <v>59</v>
      </c>
      <c r="B63" s="19">
        <f>('Vstupní data'!$B$9*'Vstupní data'!$B$8)*POWER(('Vstupní data'!$B$23),A63/12)</f>
        <v>0</v>
      </c>
      <c r="C63" s="19">
        <f>('Vstupní data'!$B$10*'Vstupní data'!$B$8)</f>
        <v>0</v>
      </c>
      <c r="D63" s="55">
        <f t="shared" si="0"/>
        <v>0</v>
      </c>
      <c r="E63" s="16">
        <v>0</v>
      </c>
    </row>
    <row r="64" spans="1:42" x14ac:dyDescent="0.25">
      <c r="A64" s="21">
        <v>60</v>
      </c>
      <c r="B64" s="19">
        <f>('Vstupní data'!$B$9*'Vstupní data'!$B$8)*POWER(('Vstupní data'!$B$23),A64/12)</f>
        <v>0</v>
      </c>
      <c r="C64" s="19">
        <f>('Vstupní data'!$B$10*'Vstupní data'!$B$8)</f>
        <v>0</v>
      </c>
      <c r="D64" s="55">
        <f t="shared" si="0"/>
        <v>0</v>
      </c>
      <c r="E64" s="16">
        <v>0</v>
      </c>
    </row>
    <row r="65" spans="1:5" x14ac:dyDescent="0.25">
      <c r="A65" s="21">
        <v>61</v>
      </c>
      <c r="B65" s="19">
        <f>('Vstupní data'!$B$9*'Vstupní data'!$B$8)*POWER(('Vstupní data'!$B$23),A65/12)</f>
        <v>0</v>
      </c>
      <c r="C65" s="19">
        <f>('Vstupní data'!$B$10*'Vstupní data'!$B$8)</f>
        <v>0</v>
      </c>
      <c r="D65" s="55">
        <f t="shared" si="0"/>
        <v>0</v>
      </c>
      <c r="E65" s="16">
        <v>0</v>
      </c>
    </row>
    <row r="66" spans="1:5" x14ac:dyDescent="0.25">
      <c r="A66" s="21">
        <v>62</v>
      </c>
      <c r="B66" s="19">
        <f>('Vstupní data'!$B$9*'Vstupní data'!$B$8)*POWER(('Vstupní data'!$B$23),A66/12)</f>
        <v>0</v>
      </c>
      <c r="C66" s="19">
        <f>('Vstupní data'!$B$10*'Vstupní data'!$B$8)</f>
        <v>0</v>
      </c>
      <c r="D66" s="55">
        <f t="shared" si="0"/>
        <v>0</v>
      </c>
      <c r="E66" s="16">
        <v>0</v>
      </c>
    </row>
    <row r="67" spans="1:5" x14ac:dyDescent="0.25">
      <c r="A67" s="21">
        <v>63</v>
      </c>
      <c r="B67" s="19">
        <f>('Vstupní data'!$B$9*'Vstupní data'!$B$8)*POWER(('Vstupní data'!$B$23),A67/12)</f>
        <v>0</v>
      </c>
      <c r="C67" s="19">
        <f>('Vstupní data'!$B$10*'Vstupní data'!$B$8)</f>
        <v>0</v>
      </c>
      <c r="D67" s="55">
        <f t="shared" si="0"/>
        <v>0</v>
      </c>
      <c r="E67" s="16">
        <v>0</v>
      </c>
    </row>
    <row r="68" spans="1:5" x14ac:dyDescent="0.25">
      <c r="A68" s="21">
        <v>64</v>
      </c>
      <c r="B68" s="19">
        <f>('Vstupní data'!$B$9*'Vstupní data'!$B$8)*POWER(('Vstupní data'!$B$23),A68/12)</f>
        <v>0</v>
      </c>
      <c r="C68" s="19">
        <f>('Vstupní data'!$B$10*'Vstupní data'!$B$8)</f>
        <v>0</v>
      </c>
      <c r="D68" s="55">
        <f t="shared" si="0"/>
        <v>0</v>
      </c>
      <c r="E68" s="16">
        <v>0</v>
      </c>
    </row>
    <row r="69" spans="1:5" x14ac:dyDescent="0.25">
      <c r="A69" s="21">
        <v>65</v>
      </c>
      <c r="B69" s="19">
        <f>('Vstupní data'!$B$9*'Vstupní data'!$B$8)*POWER(('Vstupní data'!$B$23),A69/12)</f>
        <v>0</v>
      </c>
      <c r="C69" s="19">
        <f>('Vstupní data'!$B$10*'Vstupní data'!$B$8)</f>
        <v>0</v>
      </c>
      <c r="D69" s="55">
        <f t="shared" si="0"/>
        <v>0</v>
      </c>
      <c r="E69" s="16">
        <v>0</v>
      </c>
    </row>
    <row r="70" spans="1:5" x14ac:dyDescent="0.25">
      <c r="A70" s="21">
        <v>66</v>
      </c>
      <c r="B70" s="19">
        <f>('Vstupní data'!$B$9*'Vstupní data'!$B$8)*POWER(('Vstupní data'!$B$23),A70/12)</f>
        <v>0</v>
      </c>
      <c r="C70" s="19">
        <f>('Vstupní data'!$B$10*'Vstupní data'!$B$8)</f>
        <v>0</v>
      </c>
      <c r="D70" s="55">
        <f t="shared" ref="D70:D133" si="1">B70-C70</f>
        <v>0</v>
      </c>
      <c r="E70" s="16">
        <v>0</v>
      </c>
    </row>
    <row r="71" spans="1:5" x14ac:dyDescent="0.25">
      <c r="A71" s="21">
        <v>67</v>
      </c>
      <c r="B71" s="19">
        <f>('Vstupní data'!$B$9*'Vstupní data'!$B$8)*POWER(('Vstupní data'!$B$23),A71/12)</f>
        <v>0</v>
      </c>
      <c r="C71" s="19">
        <f>('Vstupní data'!$B$10*'Vstupní data'!$B$8)</f>
        <v>0</v>
      </c>
      <c r="D71" s="55">
        <f t="shared" si="1"/>
        <v>0</v>
      </c>
      <c r="E71" s="16">
        <v>0</v>
      </c>
    </row>
    <row r="72" spans="1:5" x14ac:dyDescent="0.25">
      <c r="A72" s="21">
        <v>68</v>
      </c>
      <c r="B72" s="19">
        <f>('Vstupní data'!$B$9*'Vstupní data'!$B$8)*POWER(('Vstupní data'!$B$23),A72/12)</f>
        <v>0</v>
      </c>
      <c r="C72" s="19">
        <f>('Vstupní data'!$B$10*'Vstupní data'!$B$8)</f>
        <v>0</v>
      </c>
      <c r="D72" s="55">
        <f t="shared" si="1"/>
        <v>0</v>
      </c>
      <c r="E72" s="16">
        <v>0</v>
      </c>
    </row>
    <row r="73" spans="1:5" x14ac:dyDescent="0.25">
      <c r="A73" s="21">
        <v>69</v>
      </c>
      <c r="B73" s="19">
        <f>('Vstupní data'!$B$9*'Vstupní data'!$B$8)*POWER(('Vstupní data'!$B$23),A73/12)</f>
        <v>0</v>
      </c>
      <c r="C73" s="19">
        <f>('Vstupní data'!$B$10*'Vstupní data'!$B$8)</f>
        <v>0</v>
      </c>
      <c r="D73" s="55">
        <f t="shared" si="1"/>
        <v>0</v>
      </c>
      <c r="E73" s="16">
        <v>0</v>
      </c>
    </row>
    <row r="74" spans="1:5" x14ac:dyDescent="0.25">
      <c r="A74" s="21">
        <v>70</v>
      </c>
      <c r="B74" s="19">
        <f>('Vstupní data'!$B$9*'Vstupní data'!$B$8)*POWER(('Vstupní data'!$B$23),A74/12)</f>
        <v>0</v>
      </c>
      <c r="C74" s="19">
        <f>('Vstupní data'!$B$10*'Vstupní data'!$B$8)</f>
        <v>0</v>
      </c>
      <c r="D74" s="55">
        <f t="shared" si="1"/>
        <v>0</v>
      </c>
      <c r="E74" s="16">
        <v>0</v>
      </c>
    </row>
    <row r="75" spans="1:5" x14ac:dyDescent="0.25">
      <c r="A75" s="21">
        <v>71</v>
      </c>
      <c r="B75" s="19">
        <f>('Vstupní data'!$B$9*'Vstupní data'!$B$8)*POWER(('Vstupní data'!$B$23),A75/12)</f>
        <v>0</v>
      </c>
      <c r="C75" s="19">
        <f>('Vstupní data'!$B$10*'Vstupní data'!$B$8)</f>
        <v>0</v>
      </c>
      <c r="D75" s="55">
        <f t="shared" si="1"/>
        <v>0</v>
      </c>
      <c r="E75" s="16">
        <v>0</v>
      </c>
    </row>
    <row r="76" spans="1:5" x14ac:dyDescent="0.25">
      <c r="A76" s="21">
        <v>72</v>
      </c>
      <c r="B76" s="19">
        <f>('Vstupní data'!$B$9*'Vstupní data'!$B$8)*POWER(('Vstupní data'!$B$23),A76/12)</f>
        <v>0</v>
      </c>
      <c r="C76" s="19">
        <f>('Vstupní data'!$B$10*'Vstupní data'!$B$8)</f>
        <v>0</v>
      </c>
      <c r="D76" s="55">
        <f t="shared" si="1"/>
        <v>0</v>
      </c>
      <c r="E76" s="16">
        <v>0</v>
      </c>
    </row>
    <row r="77" spans="1:5" x14ac:dyDescent="0.25">
      <c r="A77" s="21">
        <v>73</v>
      </c>
      <c r="B77" s="19">
        <f>('Vstupní data'!$B$9*'Vstupní data'!$B$8)*POWER(('Vstupní data'!$B$23),A77/12)</f>
        <v>0</v>
      </c>
      <c r="C77" s="19">
        <f>('Vstupní data'!$B$10*'Vstupní data'!$B$8)</f>
        <v>0</v>
      </c>
      <c r="D77" s="55">
        <f t="shared" si="1"/>
        <v>0</v>
      </c>
      <c r="E77" s="16">
        <v>0</v>
      </c>
    </row>
    <row r="78" spans="1:5" x14ac:dyDescent="0.25">
      <c r="A78" s="21">
        <v>74</v>
      </c>
      <c r="B78" s="19">
        <f>('Vstupní data'!$B$9*'Vstupní data'!$B$8)*POWER(('Vstupní data'!$B$23),A78/12)</f>
        <v>0</v>
      </c>
      <c r="C78" s="19">
        <f>('Vstupní data'!$B$10*'Vstupní data'!$B$8)</f>
        <v>0</v>
      </c>
      <c r="D78" s="55">
        <f t="shared" si="1"/>
        <v>0</v>
      </c>
      <c r="E78" s="16">
        <v>0</v>
      </c>
    </row>
    <row r="79" spans="1:5" x14ac:dyDescent="0.25">
      <c r="A79" s="21">
        <v>75</v>
      </c>
      <c r="B79" s="19">
        <f>('Vstupní data'!$B$9*'Vstupní data'!$B$8)*POWER(('Vstupní data'!$B$23),A79/12)</f>
        <v>0</v>
      </c>
      <c r="C79" s="19">
        <f>('Vstupní data'!$B$10*'Vstupní data'!$B$8)</f>
        <v>0</v>
      </c>
      <c r="D79" s="55">
        <f t="shared" si="1"/>
        <v>0</v>
      </c>
      <c r="E79" s="16">
        <v>0</v>
      </c>
    </row>
    <row r="80" spans="1:5" x14ac:dyDescent="0.25">
      <c r="A80" s="21">
        <v>76</v>
      </c>
      <c r="B80" s="19">
        <f>('Vstupní data'!$B$9*'Vstupní data'!$B$8)*POWER(('Vstupní data'!$B$23),A80/12)</f>
        <v>0</v>
      </c>
      <c r="C80" s="19">
        <f>('Vstupní data'!$B$10*'Vstupní data'!$B$8)</f>
        <v>0</v>
      </c>
      <c r="D80" s="55">
        <f t="shared" si="1"/>
        <v>0</v>
      </c>
      <c r="E80" s="16">
        <v>0</v>
      </c>
    </row>
    <row r="81" spans="1:5" x14ac:dyDescent="0.25">
      <c r="A81" s="21">
        <v>77</v>
      </c>
      <c r="B81" s="19">
        <f>('Vstupní data'!$B$9*'Vstupní data'!$B$8)*POWER(('Vstupní data'!$B$23),A81/12)</f>
        <v>0</v>
      </c>
      <c r="C81" s="19">
        <f>('Vstupní data'!$B$10*'Vstupní data'!$B$8)</f>
        <v>0</v>
      </c>
      <c r="D81" s="55">
        <f t="shared" si="1"/>
        <v>0</v>
      </c>
      <c r="E81" s="16">
        <v>0</v>
      </c>
    </row>
    <row r="82" spans="1:5" x14ac:dyDescent="0.25">
      <c r="A82" s="21">
        <v>78</v>
      </c>
      <c r="B82" s="19">
        <f>('Vstupní data'!$B$9*'Vstupní data'!$B$8)*POWER(('Vstupní data'!$B$23),A82/12)</f>
        <v>0</v>
      </c>
      <c r="C82" s="19">
        <f>('Vstupní data'!$B$10*'Vstupní data'!$B$8)</f>
        <v>0</v>
      </c>
      <c r="D82" s="55">
        <f t="shared" si="1"/>
        <v>0</v>
      </c>
      <c r="E82" s="16">
        <v>0</v>
      </c>
    </row>
    <row r="83" spans="1:5" x14ac:dyDescent="0.25">
      <c r="A83" s="21">
        <v>79</v>
      </c>
      <c r="B83" s="19">
        <f>('Vstupní data'!$B$9*'Vstupní data'!$B$8)*POWER(('Vstupní data'!$B$23),A83/12)</f>
        <v>0</v>
      </c>
      <c r="C83" s="19">
        <f>('Vstupní data'!$B$10*'Vstupní data'!$B$8)</f>
        <v>0</v>
      </c>
      <c r="D83" s="55">
        <f t="shared" si="1"/>
        <v>0</v>
      </c>
      <c r="E83" s="16">
        <v>0</v>
      </c>
    </row>
    <row r="84" spans="1:5" x14ac:dyDescent="0.25">
      <c r="A84" s="21">
        <v>80</v>
      </c>
      <c r="B84" s="19">
        <f>('Vstupní data'!$B$9*'Vstupní data'!$B$8)*POWER(('Vstupní data'!$B$23),A84/12)</f>
        <v>0</v>
      </c>
      <c r="C84" s="19">
        <f>('Vstupní data'!$B$10*'Vstupní data'!$B$8)</f>
        <v>0</v>
      </c>
      <c r="D84" s="55">
        <f t="shared" si="1"/>
        <v>0</v>
      </c>
      <c r="E84" s="16">
        <v>0</v>
      </c>
    </row>
    <row r="85" spans="1:5" x14ac:dyDescent="0.25">
      <c r="A85" s="21">
        <v>81</v>
      </c>
      <c r="B85" s="19">
        <f>('Vstupní data'!$B$9*'Vstupní data'!$B$8)*POWER(('Vstupní data'!$B$23),A85/12)</f>
        <v>0</v>
      </c>
      <c r="C85" s="19">
        <f>('Vstupní data'!$B$10*'Vstupní data'!$B$8)</f>
        <v>0</v>
      </c>
      <c r="D85" s="55">
        <f t="shared" si="1"/>
        <v>0</v>
      </c>
      <c r="E85" s="16">
        <v>0</v>
      </c>
    </row>
    <row r="86" spans="1:5" x14ac:dyDescent="0.25">
      <c r="A86" s="21">
        <v>82</v>
      </c>
      <c r="B86" s="19">
        <f>('Vstupní data'!$B$9*'Vstupní data'!$B$8)*POWER(('Vstupní data'!$B$23),A86/12)</f>
        <v>0</v>
      </c>
      <c r="C86" s="19">
        <f>('Vstupní data'!$B$10*'Vstupní data'!$B$8)</f>
        <v>0</v>
      </c>
      <c r="D86" s="55">
        <f t="shared" si="1"/>
        <v>0</v>
      </c>
      <c r="E86" s="16">
        <v>0</v>
      </c>
    </row>
    <row r="87" spans="1:5" x14ac:dyDescent="0.25">
      <c r="A87" s="21">
        <v>83</v>
      </c>
      <c r="B87" s="19">
        <f>('Vstupní data'!$B$9*'Vstupní data'!$B$8)*POWER(('Vstupní data'!$B$23),A87/12)</f>
        <v>0</v>
      </c>
      <c r="C87" s="19">
        <f>('Vstupní data'!$B$10*'Vstupní data'!$B$8)</f>
        <v>0</v>
      </c>
      <c r="D87" s="55">
        <f t="shared" si="1"/>
        <v>0</v>
      </c>
      <c r="E87" s="16">
        <v>0</v>
      </c>
    </row>
    <row r="88" spans="1:5" x14ac:dyDescent="0.25">
      <c r="A88" s="21">
        <v>84</v>
      </c>
      <c r="B88" s="19">
        <f>('Vstupní data'!$B$9*'Vstupní data'!$B$8)*POWER(('Vstupní data'!$B$23),A88/12)</f>
        <v>0</v>
      </c>
      <c r="C88" s="19">
        <f>('Vstupní data'!$B$10*'Vstupní data'!$B$8)</f>
        <v>0</v>
      </c>
      <c r="D88" s="55">
        <f t="shared" si="1"/>
        <v>0</v>
      </c>
      <c r="E88" s="16">
        <v>0</v>
      </c>
    </row>
    <row r="89" spans="1:5" x14ac:dyDescent="0.25">
      <c r="A89" s="21">
        <v>85</v>
      </c>
      <c r="B89" s="19">
        <f>('Vstupní data'!$B$9*'Vstupní data'!$B$8)*POWER(('Vstupní data'!$B$23),A89/12)</f>
        <v>0</v>
      </c>
      <c r="C89" s="19">
        <f>('Vstupní data'!$B$10*'Vstupní data'!$B$8)</f>
        <v>0</v>
      </c>
      <c r="D89" s="55">
        <f t="shared" si="1"/>
        <v>0</v>
      </c>
      <c r="E89" s="16">
        <v>0</v>
      </c>
    </row>
    <row r="90" spans="1:5" x14ac:dyDescent="0.25">
      <c r="A90" s="21">
        <v>86</v>
      </c>
      <c r="B90" s="19">
        <f>('Vstupní data'!$B$9*'Vstupní data'!$B$8)*POWER(('Vstupní data'!$B$23),A90/12)</f>
        <v>0</v>
      </c>
      <c r="C90" s="19">
        <f>('Vstupní data'!$B$10*'Vstupní data'!$B$8)</f>
        <v>0</v>
      </c>
      <c r="D90" s="55">
        <f t="shared" si="1"/>
        <v>0</v>
      </c>
      <c r="E90" s="16">
        <v>0</v>
      </c>
    </row>
    <row r="91" spans="1:5" x14ac:dyDescent="0.25">
      <c r="A91" s="21">
        <v>87</v>
      </c>
      <c r="B91" s="19">
        <f>('Vstupní data'!$B$9*'Vstupní data'!$B$8)*POWER(('Vstupní data'!$B$23),A91/12)</f>
        <v>0</v>
      </c>
      <c r="C91" s="19">
        <f>('Vstupní data'!$B$10*'Vstupní data'!$B$8)</f>
        <v>0</v>
      </c>
      <c r="D91" s="55">
        <f t="shared" si="1"/>
        <v>0</v>
      </c>
      <c r="E91" s="16">
        <v>0</v>
      </c>
    </row>
    <row r="92" spans="1:5" x14ac:dyDescent="0.25">
      <c r="A92" s="21">
        <v>88</v>
      </c>
      <c r="B92" s="19">
        <f>('Vstupní data'!$B$9*'Vstupní data'!$B$8)*POWER(('Vstupní data'!$B$23),A92/12)</f>
        <v>0</v>
      </c>
      <c r="C92" s="19">
        <f>('Vstupní data'!$B$10*'Vstupní data'!$B$8)</f>
        <v>0</v>
      </c>
      <c r="D92" s="55">
        <f t="shared" si="1"/>
        <v>0</v>
      </c>
      <c r="E92" s="16">
        <v>0</v>
      </c>
    </row>
    <row r="93" spans="1:5" x14ac:dyDescent="0.25">
      <c r="A93" s="21">
        <v>89</v>
      </c>
      <c r="B93" s="19">
        <f>('Vstupní data'!$B$9*'Vstupní data'!$B$8)*POWER(('Vstupní data'!$B$23),A93/12)</f>
        <v>0</v>
      </c>
      <c r="C93" s="19">
        <f>('Vstupní data'!$B$10*'Vstupní data'!$B$8)</f>
        <v>0</v>
      </c>
      <c r="D93" s="55">
        <f t="shared" si="1"/>
        <v>0</v>
      </c>
      <c r="E93" s="16">
        <v>0</v>
      </c>
    </row>
    <row r="94" spans="1:5" x14ac:dyDescent="0.25">
      <c r="A94" s="21">
        <v>90</v>
      </c>
      <c r="B94" s="19">
        <f>('Vstupní data'!$B$9*'Vstupní data'!$B$8)*POWER(('Vstupní data'!$B$23),A94/12)</f>
        <v>0</v>
      </c>
      <c r="C94" s="19">
        <f>('Vstupní data'!$B$10*'Vstupní data'!$B$8)</f>
        <v>0</v>
      </c>
      <c r="D94" s="55">
        <f t="shared" si="1"/>
        <v>0</v>
      </c>
      <c r="E94" s="16">
        <v>0</v>
      </c>
    </row>
    <row r="95" spans="1:5" x14ac:dyDescent="0.25">
      <c r="A95" s="21">
        <v>91</v>
      </c>
      <c r="B95" s="19">
        <f>('Vstupní data'!$B$9*'Vstupní data'!$B$8)*POWER(('Vstupní data'!$B$23),A95/12)</f>
        <v>0</v>
      </c>
      <c r="C95" s="19">
        <f>('Vstupní data'!$B$10*'Vstupní data'!$B$8)</f>
        <v>0</v>
      </c>
      <c r="D95" s="55">
        <f t="shared" si="1"/>
        <v>0</v>
      </c>
      <c r="E95" s="16">
        <v>0</v>
      </c>
    </row>
    <row r="96" spans="1:5" x14ac:dyDescent="0.25">
      <c r="A96" s="21">
        <v>92</v>
      </c>
      <c r="B96" s="19">
        <f>('Vstupní data'!$B$9*'Vstupní data'!$B$8)*POWER(('Vstupní data'!$B$23),A96/12)</f>
        <v>0</v>
      </c>
      <c r="C96" s="19">
        <f>('Vstupní data'!$B$10*'Vstupní data'!$B$8)</f>
        <v>0</v>
      </c>
      <c r="D96" s="55">
        <f t="shared" si="1"/>
        <v>0</v>
      </c>
      <c r="E96" s="16">
        <v>0</v>
      </c>
    </row>
    <row r="97" spans="1:5" x14ac:dyDescent="0.25">
      <c r="A97" s="21">
        <v>93</v>
      </c>
      <c r="B97" s="19">
        <f>('Vstupní data'!$B$9*'Vstupní data'!$B$8)*POWER(('Vstupní data'!$B$23),A97/12)</f>
        <v>0</v>
      </c>
      <c r="C97" s="19">
        <f>('Vstupní data'!$B$10*'Vstupní data'!$B$8)</f>
        <v>0</v>
      </c>
      <c r="D97" s="55">
        <f t="shared" si="1"/>
        <v>0</v>
      </c>
      <c r="E97" s="16">
        <v>0</v>
      </c>
    </row>
    <row r="98" spans="1:5" x14ac:dyDescent="0.25">
      <c r="A98" s="21">
        <v>94</v>
      </c>
      <c r="B98" s="19">
        <f>('Vstupní data'!$B$9*'Vstupní data'!$B$8)*POWER(('Vstupní data'!$B$23),A98/12)</f>
        <v>0</v>
      </c>
      <c r="C98" s="19">
        <f>('Vstupní data'!$B$10*'Vstupní data'!$B$8)</f>
        <v>0</v>
      </c>
      <c r="D98" s="55">
        <f t="shared" si="1"/>
        <v>0</v>
      </c>
      <c r="E98" s="16">
        <v>0</v>
      </c>
    </row>
    <row r="99" spans="1:5" x14ac:dyDescent="0.25">
      <c r="A99" s="21">
        <v>95</v>
      </c>
      <c r="B99" s="19">
        <f>('Vstupní data'!$B$9*'Vstupní data'!$B$8)*POWER(('Vstupní data'!$B$23),A99/12)</f>
        <v>0</v>
      </c>
      <c r="C99" s="19">
        <f>('Vstupní data'!$B$10*'Vstupní data'!$B$8)</f>
        <v>0</v>
      </c>
      <c r="D99" s="55">
        <f t="shared" si="1"/>
        <v>0</v>
      </c>
      <c r="E99" s="16">
        <v>0</v>
      </c>
    </row>
    <row r="100" spans="1:5" x14ac:dyDescent="0.25">
      <c r="A100" s="21">
        <v>96</v>
      </c>
      <c r="B100" s="19">
        <f>('Vstupní data'!$B$9*'Vstupní data'!$B$8)*POWER(('Vstupní data'!$B$23),A100/12)</f>
        <v>0</v>
      </c>
      <c r="C100" s="19">
        <f>('Vstupní data'!$B$10*'Vstupní data'!$B$8)</f>
        <v>0</v>
      </c>
      <c r="D100" s="55">
        <f t="shared" si="1"/>
        <v>0</v>
      </c>
      <c r="E100" s="16">
        <v>0</v>
      </c>
    </row>
    <row r="101" spans="1:5" x14ac:dyDescent="0.25">
      <c r="A101" s="21">
        <v>97</v>
      </c>
      <c r="B101" s="19">
        <f>('Vstupní data'!$B$9*'Vstupní data'!$B$8)*POWER(('Vstupní data'!$B$23),A101/12)</f>
        <v>0</v>
      </c>
      <c r="C101" s="19">
        <f>('Vstupní data'!$B$10*'Vstupní data'!$B$8)</f>
        <v>0</v>
      </c>
      <c r="D101" s="55">
        <f t="shared" si="1"/>
        <v>0</v>
      </c>
      <c r="E101" s="16">
        <v>0</v>
      </c>
    </row>
    <row r="102" spans="1:5" x14ac:dyDescent="0.25">
      <c r="A102" s="21">
        <v>98</v>
      </c>
      <c r="B102" s="19">
        <f>('Vstupní data'!$B$9*'Vstupní data'!$B$8)*POWER(('Vstupní data'!$B$23),A102/12)</f>
        <v>0</v>
      </c>
      <c r="C102" s="19">
        <f>('Vstupní data'!$B$10*'Vstupní data'!$B$8)</f>
        <v>0</v>
      </c>
      <c r="D102" s="55">
        <f t="shared" si="1"/>
        <v>0</v>
      </c>
      <c r="E102" s="16">
        <v>0</v>
      </c>
    </row>
    <row r="103" spans="1:5" x14ac:dyDescent="0.25">
      <c r="A103" s="21">
        <v>99</v>
      </c>
      <c r="B103" s="19">
        <f>('Vstupní data'!$B$9*'Vstupní data'!$B$8)*POWER(('Vstupní data'!$B$23),A103/12)</f>
        <v>0</v>
      </c>
      <c r="C103" s="19">
        <f>('Vstupní data'!$B$10*'Vstupní data'!$B$8)</f>
        <v>0</v>
      </c>
      <c r="D103" s="55">
        <f t="shared" si="1"/>
        <v>0</v>
      </c>
      <c r="E103" s="16">
        <v>0</v>
      </c>
    </row>
    <row r="104" spans="1:5" x14ac:dyDescent="0.25">
      <c r="A104" s="21">
        <v>100</v>
      </c>
      <c r="B104" s="19">
        <f>('Vstupní data'!$B$9*'Vstupní data'!$B$8)*POWER(('Vstupní data'!$B$23),A104/12)</f>
        <v>0</v>
      </c>
      <c r="C104" s="19">
        <f>('Vstupní data'!$B$10*'Vstupní data'!$B$8)</f>
        <v>0</v>
      </c>
      <c r="D104" s="55">
        <f t="shared" si="1"/>
        <v>0</v>
      </c>
      <c r="E104" s="16">
        <v>0</v>
      </c>
    </row>
    <row r="105" spans="1:5" x14ac:dyDescent="0.25">
      <c r="A105" s="21">
        <v>101</v>
      </c>
      <c r="B105" s="19">
        <f>('Vstupní data'!$B$9*'Vstupní data'!$B$8)*POWER(('Vstupní data'!$B$23),A105/12)</f>
        <v>0</v>
      </c>
      <c r="C105" s="19">
        <f>('Vstupní data'!$B$10*'Vstupní data'!$B$8)</f>
        <v>0</v>
      </c>
      <c r="D105" s="55">
        <f t="shared" si="1"/>
        <v>0</v>
      </c>
      <c r="E105" s="16">
        <v>0</v>
      </c>
    </row>
    <row r="106" spans="1:5" x14ac:dyDescent="0.25">
      <c r="A106" s="21">
        <v>102</v>
      </c>
      <c r="B106" s="19">
        <f>('Vstupní data'!$B$9*'Vstupní data'!$B$8)*POWER(('Vstupní data'!$B$23),A106/12)</f>
        <v>0</v>
      </c>
      <c r="C106" s="19">
        <f>('Vstupní data'!$B$10*'Vstupní data'!$B$8)</f>
        <v>0</v>
      </c>
      <c r="D106" s="55">
        <f t="shared" si="1"/>
        <v>0</v>
      </c>
      <c r="E106" s="16">
        <v>0</v>
      </c>
    </row>
    <row r="107" spans="1:5" x14ac:dyDescent="0.25">
      <c r="A107" s="21">
        <v>103</v>
      </c>
      <c r="B107" s="19">
        <f>('Vstupní data'!$B$9*'Vstupní data'!$B$8)*POWER(('Vstupní data'!$B$23),A107/12)</f>
        <v>0</v>
      </c>
      <c r="C107" s="19">
        <f>('Vstupní data'!$B$10*'Vstupní data'!$B$8)</f>
        <v>0</v>
      </c>
      <c r="D107" s="55">
        <f t="shared" si="1"/>
        <v>0</v>
      </c>
      <c r="E107" s="16">
        <v>0</v>
      </c>
    </row>
    <row r="108" spans="1:5" x14ac:dyDescent="0.25">
      <c r="A108" s="21">
        <v>104</v>
      </c>
      <c r="B108" s="19">
        <f>('Vstupní data'!$B$9*'Vstupní data'!$B$8)*POWER(('Vstupní data'!$B$23),A108/12)</f>
        <v>0</v>
      </c>
      <c r="C108" s="19">
        <f>('Vstupní data'!$B$10*'Vstupní data'!$B$8)</f>
        <v>0</v>
      </c>
      <c r="D108" s="55">
        <f t="shared" si="1"/>
        <v>0</v>
      </c>
      <c r="E108" s="16">
        <v>0</v>
      </c>
    </row>
    <row r="109" spans="1:5" x14ac:dyDescent="0.25">
      <c r="A109" s="21">
        <v>105</v>
      </c>
      <c r="B109" s="19">
        <f>('Vstupní data'!$B$9*'Vstupní data'!$B$8)*POWER(('Vstupní data'!$B$23),A109/12)</f>
        <v>0</v>
      </c>
      <c r="C109" s="19">
        <f>('Vstupní data'!$B$10*'Vstupní data'!$B$8)</f>
        <v>0</v>
      </c>
      <c r="D109" s="55">
        <f t="shared" si="1"/>
        <v>0</v>
      </c>
      <c r="E109" s="16">
        <v>0</v>
      </c>
    </row>
    <row r="110" spans="1:5" x14ac:dyDescent="0.25">
      <c r="A110" s="21">
        <v>106</v>
      </c>
      <c r="B110" s="19">
        <f>('Vstupní data'!$B$9*'Vstupní data'!$B$8)*POWER(('Vstupní data'!$B$23),A110/12)</f>
        <v>0</v>
      </c>
      <c r="C110" s="19">
        <f>('Vstupní data'!$B$10*'Vstupní data'!$B$8)</f>
        <v>0</v>
      </c>
      <c r="D110" s="55">
        <f t="shared" si="1"/>
        <v>0</v>
      </c>
      <c r="E110" s="16">
        <v>0</v>
      </c>
    </row>
    <row r="111" spans="1:5" x14ac:dyDescent="0.25">
      <c r="A111" s="21">
        <v>107</v>
      </c>
      <c r="B111" s="19">
        <f>('Vstupní data'!$B$9*'Vstupní data'!$B$8)*POWER(('Vstupní data'!$B$23),A111/12)</f>
        <v>0</v>
      </c>
      <c r="C111" s="19">
        <f>('Vstupní data'!$B$10*'Vstupní data'!$B$8)</f>
        <v>0</v>
      </c>
      <c r="D111" s="55">
        <f t="shared" si="1"/>
        <v>0</v>
      </c>
      <c r="E111" s="16">
        <v>0</v>
      </c>
    </row>
    <row r="112" spans="1:5" x14ac:dyDescent="0.25">
      <c r="A112" s="21">
        <v>108</v>
      </c>
      <c r="B112" s="19">
        <f>('Vstupní data'!$B$9*'Vstupní data'!$B$8)*POWER(('Vstupní data'!$B$23),A112/12)</f>
        <v>0</v>
      </c>
      <c r="C112" s="19">
        <f>('Vstupní data'!$B$10*'Vstupní data'!$B$8)</f>
        <v>0</v>
      </c>
      <c r="D112" s="55">
        <f t="shared" si="1"/>
        <v>0</v>
      </c>
      <c r="E112" s="16">
        <v>0</v>
      </c>
    </row>
    <row r="113" spans="1:5" x14ac:dyDescent="0.25">
      <c r="A113" s="21">
        <v>109</v>
      </c>
      <c r="B113" s="19">
        <f>('Vstupní data'!$B$9*'Vstupní data'!$B$8)*POWER(('Vstupní data'!$B$23),A113/12)</f>
        <v>0</v>
      </c>
      <c r="C113" s="19">
        <f>('Vstupní data'!$B$10*'Vstupní data'!$B$8)</f>
        <v>0</v>
      </c>
      <c r="D113" s="55">
        <f t="shared" si="1"/>
        <v>0</v>
      </c>
      <c r="E113" s="16">
        <v>0</v>
      </c>
    </row>
    <row r="114" spans="1:5" x14ac:dyDescent="0.25">
      <c r="A114" s="21">
        <v>110</v>
      </c>
      <c r="B114" s="19">
        <f>('Vstupní data'!$B$9*'Vstupní data'!$B$8)*POWER(('Vstupní data'!$B$23),A114/12)</f>
        <v>0</v>
      </c>
      <c r="C114" s="19">
        <f>('Vstupní data'!$B$10*'Vstupní data'!$B$8)</f>
        <v>0</v>
      </c>
      <c r="D114" s="55">
        <f t="shared" si="1"/>
        <v>0</v>
      </c>
      <c r="E114" s="16">
        <v>0</v>
      </c>
    </row>
    <row r="115" spans="1:5" x14ac:dyDescent="0.25">
      <c r="A115" s="21">
        <v>111</v>
      </c>
      <c r="B115" s="19">
        <f>('Vstupní data'!$B$9*'Vstupní data'!$B$8)*POWER(('Vstupní data'!$B$23),A115/12)</f>
        <v>0</v>
      </c>
      <c r="C115" s="19">
        <f>('Vstupní data'!$B$10*'Vstupní data'!$B$8)</f>
        <v>0</v>
      </c>
      <c r="D115" s="55">
        <f t="shared" si="1"/>
        <v>0</v>
      </c>
      <c r="E115" s="16">
        <v>0</v>
      </c>
    </row>
    <row r="116" spans="1:5" x14ac:dyDescent="0.25">
      <c r="A116" s="21">
        <v>112</v>
      </c>
      <c r="B116" s="19">
        <f>('Vstupní data'!$B$9*'Vstupní data'!$B$8)*POWER(('Vstupní data'!$B$23),A116/12)</f>
        <v>0</v>
      </c>
      <c r="C116" s="19">
        <f>('Vstupní data'!$B$10*'Vstupní data'!$B$8)</f>
        <v>0</v>
      </c>
      <c r="D116" s="55">
        <f t="shared" si="1"/>
        <v>0</v>
      </c>
      <c r="E116" s="16">
        <v>0</v>
      </c>
    </row>
    <row r="117" spans="1:5" x14ac:dyDescent="0.25">
      <c r="A117" s="21">
        <v>113</v>
      </c>
      <c r="B117" s="19">
        <f>('Vstupní data'!$B$9*'Vstupní data'!$B$8)*POWER(('Vstupní data'!$B$23),A117/12)</f>
        <v>0</v>
      </c>
      <c r="C117" s="19">
        <f>('Vstupní data'!$B$10*'Vstupní data'!$B$8)</f>
        <v>0</v>
      </c>
      <c r="D117" s="55">
        <f t="shared" si="1"/>
        <v>0</v>
      </c>
      <c r="E117" s="16">
        <v>0</v>
      </c>
    </row>
    <row r="118" spans="1:5" x14ac:dyDescent="0.25">
      <c r="A118" s="21">
        <v>114</v>
      </c>
      <c r="B118" s="19">
        <f>('Vstupní data'!$B$9*'Vstupní data'!$B$8)*POWER(('Vstupní data'!$B$23),A118/12)</f>
        <v>0</v>
      </c>
      <c r="C118" s="19">
        <f>('Vstupní data'!$B$10*'Vstupní data'!$B$8)</f>
        <v>0</v>
      </c>
      <c r="D118" s="55">
        <f t="shared" si="1"/>
        <v>0</v>
      </c>
      <c r="E118" s="16">
        <v>0</v>
      </c>
    </row>
    <row r="119" spans="1:5" x14ac:dyDescent="0.25">
      <c r="A119" s="21">
        <v>115</v>
      </c>
      <c r="B119" s="19">
        <f>('Vstupní data'!$B$9*'Vstupní data'!$B$8)*POWER(('Vstupní data'!$B$23),A119/12)</f>
        <v>0</v>
      </c>
      <c r="C119" s="19">
        <f>('Vstupní data'!$B$10*'Vstupní data'!$B$8)</f>
        <v>0</v>
      </c>
      <c r="D119" s="55">
        <f t="shared" si="1"/>
        <v>0</v>
      </c>
      <c r="E119" s="16">
        <v>0</v>
      </c>
    </row>
    <row r="120" spans="1:5" x14ac:dyDescent="0.25">
      <c r="A120" s="21">
        <v>116</v>
      </c>
      <c r="B120" s="19">
        <f>('Vstupní data'!$B$9*'Vstupní data'!$B$8)*POWER(('Vstupní data'!$B$23),A120/12)</f>
        <v>0</v>
      </c>
      <c r="C120" s="19">
        <f>('Vstupní data'!$B$10*'Vstupní data'!$B$8)</f>
        <v>0</v>
      </c>
      <c r="D120" s="55">
        <f t="shared" si="1"/>
        <v>0</v>
      </c>
      <c r="E120" s="16">
        <v>0</v>
      </c>
    </row>
    <row r="121" spans="1:5" x14ac:dyDescent="0.25">
      <c r="A121" s="21">
        <v>117</v>
      </c>
      <c r="B121" s="19">
        <f>('Vstupní data'!$B$9*'Vstupní data'!$B$8)*POWER(('Vstupní data'!$B$23),A121/12)</f>
        <v>0</v>
      </c>
      <c r="C121" s="19">
        <f>('Vstupní data'!$B$10*'Vstupní data'!$B$8)</f>
        <v>0</v>
      </c>
      <c r="D121" s="55">
        <f t="shared" si="1"/>
        <v>0</v>
      </c>
      <c r="E121" s="16">
        <v>0</v>
      </c>
    </row>
    <row r="122" spans="1:5" x14ac:dyDescent="0.25">
      <c r="A122" s="21">
        <v>118</v>
      </c>
      <c r="B122" s="19">
        <f>('Vstupní data'!$B$9*'Vstupní data'!$B$8)*POWER(('Vstupní data'!$B$23),A122/12)</f>
        <v>0</v>
      </c>
      <c r="C122" s="19">
        <f>('Vstupní data'!$B$10*'Vstupní data'!$B$8)</f>
        <v>0</v>
      </c>
      <c r="D122" s="55">
        <f t="shared" si="1"/>
        <v>0</v>
      </c>
      <c r="E122" s="16">
        <v>0</v>
      </c>
    </row>
    <row r="123" spans="1:5" x14ac:dyDescent="0.25">
      <c r="A123" s="21">
        <v>119</v>
      </c>
      <c r="B123" s="19">
        <f>('Vstupní data'!$B$9*'Vstupní data'!$B$8)*POWER(('Vstupní data'!$B$23),A123/12)</f>
        <v>0</v>
      </c>
      <c r="C123" s="19">
        <f>('Vstupní data'!$B$10*'Vstupní data'!$B$8)</f>
        <v>0</v>
      </c>
      <c r="D123" s="55">
        <f t="shared" si="1"/>
        <v>0</v>
      </c>
      <c r="E123" s="16">
        <v>0</v>
      </c>
    </row>
    <row r="124" spans="1:5" x14ac:dyDescent="0.25">
      <c r="A124" s="21">
        <v>120</v>
      </c>
      <c r="B124" s="19">
        <f>('Vstupní data'!$B$9*'Vstupní data'!$B$8)*POWER(('Vstupní data'!$B$23),A124/12)</f>
        <v>0</v>
      </c>
      <c r="C124" s="19">
        <f>('Vstupní data'!$B$10*'Vstupní data'!$B$8)</f>
        <v>0</v>
      </c>
      <c r="D124" s="55">
        <f t="shared" si="1"/>
        <v>0</v>
      </c>
      <c r="E124" s="16">
        <v>0</v>
      </c>
    </row>
    <row r="125" spans="1:5" x14ac:dyDescent="0.25">
      <c r="A125" s="21">
        <v>121</v>
      </c>
      <c r="B125" s="19">
        <f>('Vstupní data'!$B$9*'Vstupní data'!$B$8)*POWER(('Vstupní data'!$B$23),A125/12)</f>
        <v>0</v>
      </c>
      <c r="C125" s="19">
        <f>('Vstupní data'!$B$10*'Vstupní data'!$B$8)</f>
        <v>0</v>
      </c>
      <c r="D125" s="55">
        <f t="shared" si="1"/>
        <v>0</v>
      </c>
      <c r="E125" s="16">
        <v>0</v>
      </c>
    </row>
    <row r="126" spans="1:5" x14ac:dyDescent="0.25">
      <c r="A126" s="21">
        <v>122</v>
      </c>
      <c r="B126" s="19">
        <f>('Vstupní data'!$B$9*'Vstupní data'!$B$8)*POWER(('Vstupní data'!$B$23),A126/12)</f>
        <v>0</v>
      </c>
      <c r="C126" s="19">
        <f>('Vstupní data'!$B$10*'Vstupní data'!$B$8)</f>
        <v>0</v>
      </c>
      <c r="D126" s="55">
        <f t="shared" si="1"/>
        <v>0</v>
      </c>
      <c r="E126" s="16">
        <v>0</v>
      </c>
    </row>
    <row r="127" spans="1:5" x14ac:dyDescent="0.25">
      <c r="A127" s="21">
        <v>123</v>
      </c>
      <c r="B127" s="19">
        <f>('Vstupní data'!$B$9*'Vstupní data'!$B$8)*POWER(('Vstupní data'!$B$23),A127/12)</f>
        <v>0</v>
      </c>
      <c r="C127" s="19">
        <f>('Vstupní data'!$B$10*'Vstupní data'!$B$8)</f>
        <v>0</v>
      </c>
      <c r="D127" s="55">
        <f t="shared" si="1"/>
        <v>0</v>
      </c>
      <c r="E127" s="16">
        <v>0</v>
      </c>
    </row>
    <row r="128" spans="1:5" x14ac:dyDescent="0.25">
      <c r="A128" s="21">
        <v>124</v>
      </c>
      <c r="B128" s="19">
        <f>('Vstupní data'!$B$9*'Vstupní data'!$B$8)*POWER(('Vstupní data'!$B$23),A128/12)</f>
        <v>0</v>
      </c>
      <c r="C128" s="19">
        <f>('Vstupní data'!$B$10*'Vstupní data'!$B$8)</f>
        <v>0</v>
      </c>
      <c r="D128" s="55">
        <f t="shared" si="1"/>
        <v>0</v>
      </c>
      <c r="E128" s="16">
        <v>0</v>
      </c>
    </row>
    <row r="129" spans="1:5" x14ac:dyDescent="0.25">
      <c r="A129" s="21">
        <v>125</v>
      </c>
      <c r="B129" s="19">
        <f>('Vstupní data'!$B$9*'Vstupní data'!$B$8)*POWER(('Vstupní data'!$B$23),A129/12)</f>
        <v>0</v>
      </c>
      <c r="C129" s="19">
        <f>('Vstupní data'!$B$10*'Vstupní data'!$B$8)</f>
        <v>0</v>
      </c>
      <c r="D129" s="55">
        <f t="shared" si="1"/>
        <v>0</v>
      </c>
      <c r="E129" s="16">
        <v>0</v>
      </c>
    </row>
    <row r="130" spans="1:5" x14ac:dyDescent="0.25">
      <c r="A130" s="21">
        <v>126</v>
      </c>
      <c r="B130" s="19">
        <f>('Vstupní data'!$B$9*'Vstupní data'!$B$8)*POWER(('Vstupní data'!$B$23),A130/12)</f>
        <v>0</v>
      </c>
      <c r="C130" s="19">
        <f>('Vstupní data'!$B$10*'Vstupní data'!$B$8)</f>
        <v>0</v>
      </c>
      <c r="D130" s="55">
        <f t="shared" si="1"/>
        <v>0</v>
      </c>
      <c r="E130" s="16">
        <v>0</v>
      </c>
    </row>
    <row r="131" spans="1:5" x14ac:dyDescent="0.25">
      <c r="A131" s="21">
        <v>127</v>
      </c>
      <c r="B131" s="19">
        <f>('Vstupní data'!$B$9*'Vstupní data'!$B$8)*POWER(('Vstupní data'!$B$23),A131/12)</f>
        <v>0</v>
      </c>
      <c r="C131" s="19">
        <f>('Vstupní data'!$B$10*'Vstupní data'!$B$8)</f>
        <v>0</v>
      </c>
      <c r="D131" s="55">
        <f t="shared" si="1"/>
        <v>0</v>
      </c>
      <c r="E131" s="16">
        <v>0</v>
      </c>
    </row>
    <row r="132" spans="1:5" x14ac:dyDescent="0.25">
      <c r="A132" s="21">
        <v>128</v>
      </c>
      <c r="B132" s="19">
        <f>('Vstupní data'!$B$9*'Vstupní data'!$B$8)*POWER(('Vstupní data'!$B$23),A132/12)</f>
        <v>0</v>
      </c>
      <c r="C132" s="19">
        <f>('Vstupní data'!$B$10*'Vstupní data'!$B$8)</f>
        <v>0</v>
      </c>
      <c r="D132" s="55">
        <f t="shared" si="1"/>
        <v>0</v>
      </c>
      <c r="E132" s="16">
        <v>0</v>
      </c>
    </row>
    <row r="133" spans="1:5" x14ac:dyDescent="0.25">
      <c r="A133" s="21">
        <v>129</v>
      </c>
      <c r="B133" s="19">
        <f>('Vstupní data'!$B$9*'Vstupní data'!$B$8)*POWER(('Vstupní data'!$B$23),A133/12)</f>
        <v>0</v>
      </c>
      <c r="C133" s="19">
        <f>('Vstupní data'!$B$10*'Vstupní data'!$B$8)</f>
        <v>0</v>
      </c>
      <c r="D133" s="55">
        <f t="shared" si="1"/>
        <v>0</v>
      </c>
      <c r="E133" s="16">
        <v>0</v>
      </c>
    </row>
    <row r="134" spans="1:5" x14ac:dyDescent="0.25">
      <c r="A134" s="21">
        <v>130</v>
      </c>
      <c r="B134" s="19">
        <f>('Vstupní data'!$B$9*'Vstupní data'!$B$8)*POWER(('Vstupní data'!$B$23),A134/12)</f>
        <v>0</v>
      </c>
      <c r="C134" s="19">
        <f>('Vstupní data'!$B$10*'Vstupní data'!$B$8)</f>
        <v>0</v>
      </c>
      <c r="D134" s="55">
        <f t="shared" ref="D134:D197" si="2">B134-C134</f>
        <v>0</v>
      </c>
      <c r="E134" s="16">
        <v>0</v>
      </c>
    </row>
    <row r="135" spans="1:5" x14ac:dyDescent="0.25">
      <c r="A135" s="21">
        <v>131</v>
      </c>
      <c r="B135" s="19">
        <f>('Vstupní data'!$B$9*'Vstupní data'!$B$8)*POWER(('Vstupní data'!$B$23),A135/12)</f>
        <v>0</v>
      </c>
      <c r="C135" s="19">
        <f>('Vstupní data'!$B$10*'Vstupní data'!$B$8)</f>
        <v>0</v>
      </c>
      <c r="D135" s="55">
        <f t="shared" si="2"/>
        <v>0</v>
      </c>
      <c r="E135" s="16">
        <v>0</v>
      </c>
    </row>
    <row r="136" spans="1:5" x14ac:dyDescent="0.25">
      <c r="A136" s="21">
        <v>132</v>
      </c>
      <c r="B136" s="19">
        <f>('Vstupní data'!$B$9*'Vstupní data'!$B$8)*POWER(('Vstupní data'!$B$23),A136/12)</f>
        <v>0</v>
      </c>
      <c r="C136" s="19">
        <f>('Vstupní data'!$B$10*'Vstupní data'!$B$8)</f>
        <v>0</v>
      </c>
      <c r="D136" s="55">
        <f t="shared" si="2"/>
        <v>0</v>
      </c>
      <c r="E136" s="16">
        <v>0</v>
      </c>
    </row>
    <row r="137" spans="1:5" x14ac:dyDescent="0.25">
      <c r="A137" s="21">
        <v>133</v>
      </c>
      <c r="B137" s="19">
        <f>('Vstupní data'!$B$9*'Vstupní data'!$B$8)*POWER(('Vstupní data'!$B$23),A137/12)</f>
        <v>0</v>
      </c>
      <c r="C137" s="19">
        <f>('Vstupní data'!$B$10*'Vstupní data'!$B$8)</f>
        <v>0</v>
      </c>
      <c r="D137" s="55">
        <f t="shared" si="2"/>
        <v>0</v>
      </c>
      <c r="E137" s="16">
        <v>0</v>
      </c>
    </row>
    <row r="138" spans="1:5" x14ac:dyDescent="0.25">
      <c r="A138" s="21">
        <v>134</v>
      </c>
      <c r="B138" s="19">
        <f>('Vstupní data'!$B$9*'Vstupní data'!$B$8)*POWER(('Vstupní data'!$B$23),A138/12)</f>
        <v>0</v>
      </c>
      <c r="C138" s="19">
        <f>('Vstupní data'!$B$10*'Vstupní data'!$B$8)</f>
        <v>0</v>
      </c>
      <c r="D138" s="55">
        <f t="shared" si="2"/>
        <v>0</v>
      </c>
      <c r="E138" s="16">
        <v>0</v>
      </c>
    </row>
    <row r="139" spans="1:5" x14ac:dyDescent="0.25">
      <c r="A139" s="21">
        <v>135</v>
      </c>
      <c r="B139" s="19">
        <f>('Vstupní data'!$B$9*'Vstupní data'!$B$8)*POWER(('Vstupní data'!$B$23),A139/12)</f>
        <v>0</v>
      </c>
      <c r="C139" s="19">
        <f>('Vstupní data'!$B$10*'Vstupní data'!$B$8)</f>
        <v>0</v>
      </c>
      <c r="D139" s="55">
        <f t="shared" si="2"/>
        <v>0</v>
      </c>
      <c r="E139" s="16">
        <v>0</v>
      </c>
    </row>
    <row r="140" spans="1:5" x14ac:dyDescent="0.25">
      <c r="A140" s="21">
        <v>136</v>
      </c>
      <c r="B140" s="19">
        <f>('Vstupní data'!$B$9*'Vstupní data'!$B$8)*POWER(('Vstupní data'!$B$23),A140/12)</f>
        <v>0</v>
      </c>
      <c r="C140" s="19">
        <f>('Vstupní data'!$B$10*'Vstupní data'!$B$8)</f>
        <v>0</v>
      </c>
      <c r="D140" s="55">
        <f t="shared" si="2"/>
        <v>0</v>
      </c>
      <c r="E140" s="16">
        <v>0</v>
      </c>
    </row>
    <row r="141" spans="1:5" x14ac:dyDescent="0.25">
      <c r="A141" s="21">
        <v>137</v>
      </c>
      <c r="B141" s="19">
        <f>('Vstupní data'!$B$9*'Vstupní data'!$B$8)*POWER(('Vstupní data'!$B$23),A141/12)</f>
        <v>0</v>
      </c>
      <c r="C141" s="19">
        <f>('Vstupní data'!$B$10*'Vstupní data'!$B$8)</f>
        <v>0</v>
      </c>
      <c r="D141" s="55">
        <f t="shared" si="2"/>
        <v>0</v>
      </c>
      <c r="E141" s="16">
        <v>0</v>
      </c>
    </row>
    <row r="142" spans="1:5" x14ac:dyDescent="0.25">
      <c r="A142" s="21">
        <v>138</v>
      </c>
      <c r="B142" s="19">
        <f>('Vstupní data'!$B$9*'Vstupní data'!$B$8)*POWER(('Vstupní data'!$B$23),A142/12)</f>
        <v>0</v>
      </c>
      <c r="C142" s="19">
        <f>('Vstupní data'!$B$10*'Vstupní data'!$B$8)</f>
        <v>0</v>
      </c>
      <c r="D142" s="55">
        <f t="shared" si="2"/>
        <v>0</v>
      </c>
      <c r="E142" s="16">
        <v>0</v>
      </c>
    </row>
    <row r="143" spans="1:5" x14ac:dyDescent="0.25">
      <c r="A143" s="21">
        <v>139</v>
      </c>
      <c r="B143" s="19">
        <f>('Vstupní data'!$B$9*'Vstupní data'!$B$8)*POWER(('Vstupní data'!$B$23),A143/12)</f>
        <v>0</v>
      </c>
      <c r="C143" s="19">
        <f>('Vstupní data'!$B$10*'Vstupní data'!$B$8)</f>
        <v>0</v>
      </c>
      <c r="D143" s="55">
        <f t="shared" si="2"/>
        <v>0</v>
      </c>
      <c r="E143" s="16">
        <v>0</v>
      </c>
    </row>
    <row r="144" spans="1:5" x14ac:dyDescent="0.25">
      <c r="A144" s="21">
        <v>140</v>
      </c>
      <c r="B144" s="19">
        <f>('Vstupní data'!$B$9*'Vstupní data'!$B$8)*POWER(('Vstupní data'!$B$23),A144/12)</f>
        <v>0</v>
      </c>
      <c r="C144" s="19">
        <f>('Vstupní data'!$B$10*'Vstupní data'!$B$8)</f>
        <v>0</v>
      </c>
      <c r="D144" s="55">
        <f t="shared" si="2"/>
        <v>0</v>
      </c>
      <c r="E144" s="16">
        <v>0</v>
      </c>
    </row>
    <row r="145" spans="1:5" x14ac:dyDescent="0.25">
      <c r="A145" s="21">
        <v>141</v>
      </c>
      <c r="B145" s="19">
        <f>('Vstupní data'!$B$9*'Vstupní data'!$B$8)*POWER(('Vstupní data'!$B$23),A145/12)</f>
        <v>0</v>
      </c>
      <c r="C145" s="19">
        <f>('Vstupní data'!$B$10*'Vstupní data'!$B$8)</f>
        <v>0</v>
      </c>
      <c r="D145" s="55">
        <f t="shared" si="2"/>
        <v>0</v>
      </c>
      <c r="E145" s="16">
        <v>0</v>
      </c>
    </row>
    <row r="146" spans="1:5" x14ac:dyDescent="0.25">
      <c r="A146" s="21">
        <v>142</v>
      </c>
      <c r="B146" s="19">
        <f>('Vstupní data'!$B$9*'Vstupní data'!$B$8)*POWER(('Vstupní data'!$B$23),A146/12)</f>
        <v>0</v>
      </c>
      <c r="C146" s="19">
        <f>('Vstupní data'!$B$10*'Vstupní data'!$B$8)</f>
        <v>0</v>
      </c>
      <c r="D146" s="55">
        <f t="shared" si="2"/>
        <v>0</v>
      </c>
      <c r="E146" s="16">
        <v>0</v>
      </c>
    </row>
    <row r="147" spans="1:5" x14ac:dyDescent="0.25">
      <c r="A147" s="21">
        <v>143</v>
      </c>
      <c r="B147" s="19">
        <f>('Vstupní data'!$B$9*'Vstupní data'!$B$8)*POWER(('Vstupní data'!$B$23),A147/12)</f>
        <v>0</v>
      </c>
      <c r="C147" s="19">
        <f>('Vstupní data'!$B$10*'Vstupní data'!$B$8)</f>
        <v>0</v>
      </c>
      <c r="D147" s="55">
        <f t="shared" si="2"/>
        <v>0</v>
      </c>
      <c r="E147" s="16">
        <v>0</v>
      </c>
    </row>
    <row r="148" spans="1:5" x14ac:dyDescent="0.25">
      <c r="A148" s="21">
        <v>144</v>
      </c>
      <c r="B148" s="19">
        <f>('Vstupní data'!$B$9*'Vstupní data'!$B$8)*POWER(('Vstupní data'!$B$23),A148/12)</f>
        <v>0</v>
      </c>
      <c r="C148" s="19">
        <f>('Vstupní data'!$B$10*'Vstupní data'!$B$8)</f>
        <v>0</v>
      </c>
      <c r="D148" s="55">
        <f t="shared" si="2"/>
        <v>0</v>
      </c>
      <c r="E148" s="16">
        <v>0</v>
      </c>
    </row>
    <row r="149" spans="1:5" x14ac:dyDescent="0.25">
      <c r="A149" s="21">
        <v>145</v>
      </c>
      <c r="B149" s="19">
        <f>('Vstupní data'!$B$9*'Vstupní data'!$B$8)*POWER(('Vstupní data'!$B$23),A149/12)</f>
        <v>0</v>
      </c>
      <c r="C149" s="19">
        <f>('Vstupní data'!$B$10*'Vstupní data'!$B$8)</f>
        <v>0</v>
      </c>
      <c r="D149" s="55">
        <f t="shared" si="2"/>
        <v>0</v>
      </c>
      <c r="E149" s="16">
        <v>0</v>
      </c>
    </row>
    <row r="150" spans="1:5" x14ac:dyDescent="0.25">
      <c r="A150" s="21">
        <v>146</v>
      </c>
      <c r="B150" s="19">
        <f>('Vstupní data'!$B$9*'Vstupní data'!$B$8)*POWER(('Vstupní data'!$B$23),A150/12)</f>
        <v>0</v>
      </c>
      <c r="C150" s="19">
        <f>('Vstupní data'!$B$10*'Vstupní data'!$B$8)</f>
        <v>0</v>
      </c>
      <c r="D150" s="55">
        <f t="shared" si="2"/>
        <v>0</v>
      </c>
      <c r="E150" s="16">
        <v>0</v>
      </c>
    </row>
    <row r="151" spans="1:5" x14ac:dyDescent="0.25">
      <c r="A151" s="21">
        <v>147</v>
      </c>
      <c r="B151" s="19">
        <f>('Vstupní data'!$B$9*'Vstupní data'!$B$8)*POWER(('Vstupní data'!$B$23),A151/12)</f>
        <v>0</v>
      </c>
      <c r="C151" s="19">
        <f>('Vstupní data'!$B$10*'Vstupní data'!$B$8)</f>
        <v>0</v>
      </c>
      <c r="D151" s="55">
        <f t="shared" si="2"/>
        <v>0</v>
      </c>
      <c r="E151" s="16">
        <v>0</v>
      </c>
    </row>
    <row r="152" spans="1:5" x14ac:dyDescent="0.25">
      <c r="A152" s="21">
        <v>148</v>
      </c>
      <c r="B152" s="19">
        <f>('Vstupní data'!$B$9*'Vstupní data'!$B$8)*POWER(('Vstupní data'!$B$23),A152/12)</f>
        <v>0</v>
      </c>
      <c r="C152" s="19">
        <f>('Vstupní data'!$B$10*'Vstupní data'!$B$8)</f>
        <v>0</v>
      </c>
      <c r="D152" s="55">
        <f t="shared" si="2"/>
        <v>0</v>
      </c>
      <c r="E152" s="16">
        <v>0</v>
      </c>
    </row>
    <row r="153" spans="1:5" x14ac:dyDescent="0.25">
      <c r="A153" s="21">
        <v>149</v>
      </c>
      <c r="B153" s="19">
        <f>('Vstupní data'!$B$9*'Vstupní data'!$B$8)*POWER(('Vstupní data'!$B$23),A153/12)</f>
        <v>0</v>
      </c>
      <c r="C153" s="19">
        <f>('Vstupní data'!$B$10*'Vstupní data'!$B$8)</f>
        <v>0</v>
      </c>
      <c r="D153" s="55">
        <f t="shared" si="2"/>
        <v>0</v>
      </c>
      <c r="E153" s="16">
        <v>0</v>
      </c>
    </row>
    <row r="154" spans="1:5" x14ac:dyDescent="0.25">
      <c r="A154" s="21">
        <v>150</v>
      </c>
      <c r="B154" s="19">
        <f>('Vstupní data'!$B$9*'Vstupní data'!$B$8)*POWER(('Vstupní data'!$B$23),A154/12)</f>
        <v>0</v>
      </c>
      <c r="C154" s="19">
        <f>('Vstupní data'!$B$10*'Vstupní data'!$B$8)</f>
        <v>0</v>
      </c>
      <c r="D154" s="55">
        <f t="shared" si="2"/>
        <v>0</v>
      </c>
      <c r="E154" s="16">
        <v>0</v>
      </c>
    </row>
    <row r="155" spans="1:5" x14ac:dyDescent="0.25">
      <c r="A155" s="21">
        <v>151</v>
      </c>
      <c r="B155" s="19">
        <f>('Vstupní data'!$B$9*'Vstupní data'!$B$8)*POWER(('Vstupní data'!$B$23),A155/12)</f>
        <v>0</v>
      </c>
      <c r="C155" s="19">
        <f>('Vstupní data'!$B$10*'Vstupní data'!$B$8)</f>
        <v>0</v>
      </c>
      <c r="D155" s="55">
        <f t="shared" si="2"/>
        <v>0</v>
      </c>
      <c r="E155" s="16">
        <v>0</v>
      </c>
    </row>
    <row r="156" spans="1:5" x14ac:dyDescent="0.25">
      <c r="A156" s="21">
        <v>152</v>
      </c>
      <c r="B156" s="19">
        <f>('Vstupní data'!$B$9*'Vstupní data'!$B$8)*POWER(('Vstupní data'!$B$23),A156/12)</f>
        <v>0</v>
      </c>
      <c r="C156" s="19">
        <f>('Vstupní data'!$B$10*'Vstupní data'!$B$8)</f>
        <v>0</v>
      </c>
      <c r="D156" s="55">
        <f t="shared" si="2"/>
        <v>0</v>
      </c>
      <c r="E156" s="16">
        <v>0</v>
      </c>
    </row>
    <row r="157" spans="1:5" x14ac:dyDescent="0.25">
      <c r="A157" s="21">
        <v>153</v>
      </c>
      <c r="B157" s="19">
        <f>('Vstupní data'!$B$9*'Vstupní data'!$B$8)*POWER(('Vstupní data'!$B$23),A157/12)</f>
        <v>0</v>
      </c>
      <c r="C157" s="19">
        <f>('Vstupní data'!$B$10*'Vstupní data'!$B$8)</f>
        <v>0</v>
      </c>
      <c r="D157" s="55">
        <f t="shared" si="2"/>
        <v>0</v>
      </c>
      <c r="E157" s="16">
        <v>0</v>
      </c>
    </row>
    <row r="158" spans="1:5" x14ac:dyDescent="0.25">
      <c r="A158" s="21">
        <v>154</v>
      </c>
      <c r="B158" s="19">
        <f>('Vstupní data'!$B$9*'Vstupní data'!$B$8)*POWER(('Vstupní data'!$B$23),A158/12)</f>
        <v>0</v>
      </c>
      <c r="C158" s="19">
        <f>('Vstupní data'!$B$10*'Vstupní data'!$B$8)</f>
        <v>0</v>
      </c>
      <c r="D158" s="55">
        <f t="shared" si="2"/>
        <v>0</v>
      </c>
      <c r="E158" s="16">
        <v>0</v>
      </c>
    </row>
    <row r="159" spans="1:5" x14ac:dyDescent="0.25">
      <c r="A159" s="21">
        <v>155</v>
      </c>
      <c r="B159" s="19">
        <f>('Vstupní data'!$B$9*'Vstupní data'!$B$8)*POWER(('Vstupní data'!$B$23),A159/12)</f>
        <v>0</v>
      </c>
      <c r="C159" s="19">
        <f>('Vstupní data'!$B$10*'Vstupní data'!$B$8)</f>
        <v>0</v>
      </c>
      <c r="D159" s="55">
        <f t="shared" si="2"/>
        <v>0</v>
      </c>
      <c r="E159" s="16">
        <v>0</v>
      </c>
    </row>
    <row r="160" spans="1:5" x14ac:dyDescent="0.25">
      <c r="A160" s="21">
        <v>156</v>
      </c>
      <c r="B160" s="19">
        <f>('Vstupní data'!$B$9*'Vstupní data'!$B$8)*POWER(('Vstupní data'!$B$23),A160/12)</f>
        <v>0</v>
      </c>
      <c r="C160" s="19">
        <f>('Vstupní data'!$B$10*'Vstupní data'!$B$8)</f>
        <v>0</v>
      </c>
      <c r="D160" s="55">
        <f t="shared" si="2"/>
        <v>0</v>
      </c>
      <c r="E160" s="16">
        <v>0</v>
      </c>
    </row>
    <row r="161" spans="1:5" x14ac:dyDescent="0.25">
      <c r="A161" s="21">
        <v>157</v>
      </c>
      <c r="B161" s="19">
        <f>('Vstupní data'!$B$9*'Vstupní data'!$B$8)*POWER(('Vstupní data'!$B$23),A161/12)</f>
        <v>0</v>
      </c>
      <c r="C161" s="19">
        <f>('Vstupní data'!$B$10*'Vstupní data'!$B$8)</f>
        <v>0</v>
      </c>
      <c r="D161" s="55">
        <f t="shared" si="2"/>
        <v>0</v>
      </c>
      <c r="E161" s="16">
        <v>0</v>
      </c>
    </row>
    <row r="162" spans="1:5" x14ac:dyDescent="0.25">
      <c r="A162" s="21">
        <v>158</v>
      </c>
      <c r="B162" s="19">
        <f>('Vstupní data'!$B$9*'Vstupní data'!$B$8)*POWER(('Vstupní data'!$B$23),A162/12)</f>
        <v>0</v>
      </c>
      <c r="C162" s="19">
        <f>('Vstupní data'!$B$10*'Vstupní data'!$B$8)</f>
        <v>0</v>
      </c>
      <c r="D162" s="55">
        <f t="shared" si="2"/>
        <v>0</v>
      </c>
      <c r="E162" s="16">
        <v>0</v>
      </c>
    </row>
    <row r="163" spans="1:5" x14ac:dyDescent="0.25">
      <c r="A163" s="21">
        <v>159</v>
      </c>
      <c r="B163" s="19">
        <f>('Vstupní data'!$B$9*'Vstupní data'!$B$8)*POWER(('Vstupní data'!$B$23),A163/12)</f>
        <v>0</v>
      </c>
      <c r="C163" s="19">
        <f>('Vstupní data'!$B$10*'Vstupní data'!$B$8)</f>
        <v>0</v>
      </c>
      <c r="D163" s="55">
        <f t="shared" si="2"/>
        <v>0</v>
      </c>
      <c r="E163" s="16">
        <v>0</v>
      </c>
    </row>
    <row r="164" spans="1:5" x14ac:dyDescent="0.25">
      <c r="A164" s="21">
        <v>160</v>
      </c>
      <c r="B164" s="19">
        <f>('Vstupní data'!$B$9*'Vstupní data'!$B$8)*POWER(('Vstupní data'!$B$23),A164/12)</f>
        <v>0</v>
      </c>
      <c r="C164" s="19">
        <f>('Vstupní data'!$B$10*'Vstupní data'!$B$8)</f>
        <v>0</v>
      </c>
      <c r="D164" s="55">
        <f t="shared" si="2"/>
        <v>0</v>
      </c>
      <c r="E164" s="16">
        <v>0</v>
      </c>
    </row>
    <row r="165" spans="1:5" x14ac:dyDescent="0.25">
      <c r="A165" s="21">
        <v>161</v>
      </c>
      <c r="B165" s="19">
        <f>('Vstupní data'!$B$9*'Vstupní data'!$B$8)*POWER(('Vstupní data'!$B$23),A165/12)</f>
        <v>0</v>
      </c>
      <c r="C165" s="19">
        <f>('Vstupní data'!$B$10*'Vstupní data'!$B$8)</f>
        <v>0</v>
      </c>
      <c r="D165" s="55">
        <f t="shared" si="2"/>
        <v>0</v>
      </c>
      <c r="E165" s="16">
        <v>0</v>
      </c>
    </row>
    <row r="166" spans="1:5" x14ac:dyDescent="0.25">
      <c r="A166" s="21">
        <v>162</v>
      </c>
      <c r="B166" s="19">
        <f>('Vstupní data'!$B$9*'Vstupní data'!$B$8)*POWER(('Vstupní data'!$B$23),A166/12)</f>
        <v>0</v>
      </c>
      <c r="C166" s="19">
        <f>('Vstupní data'!$B$10*'Vstupní data'!$B$8)</f>
        <v>0</v>
      </c>
      <c r="D166" s="55">
        <f t="shared" si="2"/>
        <v>0</v>
      </c>
      <c r="E166" s="16">
        <v>0</v>
      </c>
    </row>
    <row r="167" spans="1:5" x14ac:dyDescent="0.25">
      <c r="A167" s="21">
        <v>163</v>
      </c>
      <c r="B167" s="19">
        <f>('Vstupní data'!$B$9*'Vstupní data'!$B$8)*POWER(('Vstupní data'!$B$23),A167/12)</f>
        <v>0</v>
      </c>
      <c r="C167" s="19">
        <f>('Vstupní data'!$B$10*'Vstupní data'!$B$8)</f>
        <v>0</v>
      </c>
      <c r="D167" s="55">
        <f t="shared" si="2"/>
        <v>0</v>
      </c>
      <c r="E167" s="16">
        <v>0</v>
      </c>
    </row>
    <row r="168" spans="1:5" x14ac:dyDescent="0.25">
      <c r="A168" s="21">
        <v>164</v>
      </c>
      <c r="B168" s="19">
        <f>('Vstupní data'!$B$9*'Vstupní data'!$B$8)*POWER(('Vstupní data'!$B$23),A168/12)</f>
        <v>0</v>
      </c>
      <c r="C168" s="19">
        <f>('Vstupní data'!$B$10*'Vstupní data'!$B$8)</f>
        <v>0</v>
      </c>
      <c r="D168" s="55">
        <f t="shared" si="2"/>
        <v>0</v>
      </c>
      <c r="E168" s="16">
        <v>0</v>
      </c>
    </row>
    <row r="169" spans="1:5" x14ac:dyDescent="0.25">
      <c r="A169" s="21">
        <v>165</v>
      </c>
      <c r="B169" s="19">
        <f>('Vstupní data'!$B$9*'Vstupní data'!$B$8)*POWER(('Vstupní data'!$B$23),A169/12)</f>
        <v>0</v>
      </c>
      <c r="C169" s="19">
        <f>('Vstupní data'!$B$10*'Vstupní data'!$B$8)</f>
        <v>0</v>
      </c>
      <c r="D169" s="55">
        <f t="shared" si="2"/>
        <v>0</v>
      </c>
      <c r="E169" s="16">
        <v>0</v>
      </c>
    </row>
    <row r="170" spans="1:5" x14ac:dyDescent="0.25">
      <c r="A170" s="21">
        <v>166</v>
      </c>
      <c r="B170" s="19">
        <f>('Vstupní data'!$B$9*'Vstupní data'!$B$8)*POWER(('Vstupní data'!$B$23),A170/12)</f>
        <v>0</v>
      </c>
      <c r="C170" s="19">
        <f>('Vstupní data'!$B$10*'Vstupní data'!$B$8)</f>
        <v>0</v>
      </c>
      <c r="D170" s="55">
        <f t="shared" si="2"/>
        <v>0</v>
      </c>
      <c r="E170" s="16">
        <v>0</v>
      </c>
    </row>
    <row r="171" spans="1:5" x14ac:dyDescent="0.25">
      <c r="A171" s="21">
        <v>167</v>
      </c>
      <c r="B171" s="19">
        <f>('Vstupní data'!$B$9*'Vstupní data'!$B$8)*POWER(('Vstupní data'!$B$23),A171/12)</f>
        <v>0</v>
      </c>
      <c r="C171" s="19">
        <f>('Vstupní data'!$B$10*'Vstupní data'!$B$8)</f>
        <v>0</v>
      </c>
      <c r="D171" s="55">
        <f t="shared" si="2"/>
        <v>0</v>
      </c>
      <c r="E171" s="16">
        <v>0</v>
      </c>
    </row>
    <row r="172" spans="1:5" x14ac:dyDescent="0.25">
      <c r="A172" s="21">
        <v>168</v>
      </c>
      <c r="B172" s="19">
        <f>('Vstupní data'!$B$9*'Vstupní data'!$B$8)*POWER(('Vstupní data'!$B$23),A172/12)</f>
        <v>0</v>
      </c>
      <c r="C172" s="19">
        <f>('Vstupní data'!$B$10*'Vstupní data'!$B$8)</f>
        <v>0</v>
      </c>
      <c r="D172" s="55">
        <f t="shared" si="2"/>
        <v>0</v>
      </c>
      <c r="E172" s="16">
        <v>0</v>
      </c>
    </row>
    <row r="173" spans="1:5" x14ac:dyDescent="0.25">
      <c r="A173" s="21">
        <v>169</v>
      </c>
      <c r="B173" s="19">
        <f>('Vstupní data'!$B$9*'Vstupní data'!$B$8)*POWER(('Vstupní data'!$B$23),A173/12)</f>
        <v>0</v>
      </c>
      <c r="C173" s="19">
        <f>('Vstupní data'!$B$10*'Vstupní data'!$B$8)</f>
        <v>0</v>
      </c>
      <c r="D173" s="55">
        <f t="shared" si="2"/>
        <v>0</v>
      </c>
      <c r="E173" s="16">
        <v>0</v>
      </c>
    </row>
    <row r="174" spans="1:5" x14ac:dyDescent="0.25">
      <c r="A174" s="21">
        <v>170</v>
      </c>
      <c r="B174" s="19">
        <f>('Vstupní data'!$B$9*'Vstupní data'!$B$8)*POWER(('Vstupní data'!$B$23),A174/12)</f>
        <v>0</v>
      </c>
      <c r="C174" s="19">
        <f>('Vstupní data'!$B$10*'Vstupní data'!$B$8)</f>
        <v>0</v>
      </c>
      <c r="D174" s="55">
        <f t="shared" si="2"/>
        <v>0</v>
      </c>
      <c r="E174" s="16">
        <v>0</v>
      </c>
    </row>
    <row r="175" spans="1:5" x14ac:dyDescent="0.25">
      <c r="A175" s="21">
        <v>171</v>
      </c>
      <c r="B175" s="19">
        <f>('Vstupní data'!$B$9*'Vstupní data'!$B$8)*POWER(('Vstupní data'!$B$23),A175/12)</f>
        <v>0</v>
      </c>
      <c r="C175" s="19">
        <f>('Vstupní data'!$B$10*'Vstupní data'!$B$8)</f>
        <v>0</v>
      </c>
      <c r="D175" s="55">
        <f t="shared" si="2"/>
        <v>0</v>
      </c>
      <c r="E175" s="16">
        <v>0</v>
      </c>
    </row>
    <row r="176" spans="1:5" x14ac:dyDescent="0.25">
      <c r="A176" s="21">
        <v>172</v>
      </c>
      <c r="B176" s="19">
        <f>('Vstupní data'!$B$9*'Vstupní data'!$B$8)*POWER(('Vstupní data'!$B$23),A176/12)</f>
        <v>0</v>
      </c>
      <c r="C176" s="19">
        <f>('Vstupní data'!$B$10*'Vstupní data'!$B$8)</f>
        <v>0</v>
      </c>
      <c r="D176" s="55">
        <f t="shared" si="2"/>
        <v>0</v>
      </c>
      <c r="E176" s="16">
        <v>0</v>
      </c>
    </row>
    <row r="177" spans="1:5" x14ac:dyDescent="0.25">
      <c r="A177" s="21">
        <v>173</v>
      </c>
      <c r="B177" s="19">
        <f>('Vstupní data'!$B$9*'Vstupní data'!$B$8)*POWER(('Vstupní data'!$B$23),A177/12)</f>
        <v>0</v>
      </c>
      <c r="C177" s="19">
        <f>('Vstupní data'!$B$10*'Vstupní data'!$B$8)</f>
        <v>0</v>
      </c>
      <c r="D177" s="55">
        <f t="shared" si="2"/>
        <v>0</v>
      </c>
      <c r="E177" s="16">
        <v>0</v>
      </c>
    </row>
    <row r="178" spans="1:5" x14ac:dyDescent="0.25">
      <c r="A178" s="21">
        <v>174</v>
      </c>
      <c r="B178" s="19">
        <f>('Vstupní data'!$B$9*'Vstupní data'!$B$8)*POWER(('Vstupní data'!$B$23),A178/12)</f>
        <v>0</v>
      </c>
      <c r="C178" s="19">
        <f>('Vstupní data'!$B$10*'Vstupní data'!$B$8)</f>
        <v>0</v>
      </c>
      <c r="D178" s="55">
        <f t="shared" si="2"/>
        <v>0</v>
      </c>
      <c r="E178" s="16">
        <v>0</v>
      </c>
    </row>
    <row r="179" spans="1:5" x14ac:dyDescent="0.25">
      <c r="A179" s="21">
        <v>175</v>
      </c>
      <c r="B179" s="19">
        <f>('Vstupní data'!$B$9*'Vstupní data'!$B$8)*POWER(('Vstupní data'!$B$23),A179/12)</f>
        <v>0</v>
      </c>
      <c r="C179" s="19">
        <f>('Vstupní data'!$B$10*'Vstupní data'!$B$8)</f>
        <v>0</v>
      </c>
      <c r="D179" s="55">
        <f t="shared" si="2"/>
        <v>0</v>
      </c>
      <c r="E179" s="16">
        <v>0</v>
      </c>
    </row>
    <row r="180" spans="1:5" x14ac:dyDescent="0.25">
      <c r="A180" s="21">
        <v>176</v>
      </c>
      <c r="B180" s="19">
        <f>('Vstupní data'!$B$9*'Vstupní data'!$B$8)*POWER(('Vstupní data'!$B$23),A180/12)</f>
        <v>0</v>
      </c>
      <c r="C180" s="19">
        <f>('Vstupní data'!$B$10*'Vstupní data'!$B$8)</f>
        <v>0</v>
      </c>
      <c r="D180" s="55">
        <f t="shared" si="2"/>
        <v>0</v>
      </c>
      <c r="E180" s="16">
        <v>0</v>
      </c>
    </row>
    <row r="181" spans="1:5" x14ac:dyDescent="0.25">
      <c r="A181" s="21">
        <v>177</v>
      </c>
      <c r="B181" s="19">
        <f>('Vstupní data'!$B$9*'Vstupní data'!$B$8)*POWER(('Vstupní data'!$B$23),A181/12)</f>
        <v>0</v>
      </c>
      <c r="C181" s="19">
        <f>('Vstupní data'!$B$10*'Vstupní data'!$B$8)</f>
        <v>0</v>
      </c>
      <c r="D181" s="55">
        <f t="shared" si="2"/>
        <v>0</v>
      </c>
      <c r="E181" s="16">
        <v>0</v>
      </c>
    </row>
    <row r="182" spans="1:5" x14ac:dyDescent="0.25">
      <c r="A182" s="21">
        <v>178</v>
      </c>
      <c r="B182" s="19">
        <f>('Vstupní data'!$B$9*'Vstupní data'!$B$8)*POWER(('Vstupní data'!$B$23),A182/12)</f>
        <v>0</v>
      </c>
      <c r="C182" s="19">
        <f>('Vstupní data'!$B$10*'Vstupní data'!$B$8)</f>
        <v>0</v>
      </c>
      <c r="D182" s="55">
        <f t="shared" si="2"/>
        <v>0</v>
      </c>
      <c r="E182" s="16">
        <v>0</v>
      </c>
    </row>
    <row r="183" spans="1:5" x14ac:dyDescent="0.25">
      <c r="A183" s="21">
        <v>179</v>
      </c>
      <c r="B183" s="19">
        <f>('Vstupní data'!$B$9*'Vstupní data'!$B$8)*POWER(('Vstupní data'!$B$23),A183/12)</f>
        <v>0</v>
      </c>
      <c r="C183" s="19">
        <f>('Vstupní data'!$B$10*'Vstupní data'!$B$8)</f>
        <v>0</v>
      </c>
      <c r="D183" s="55">
        <f t="shared" si="2"/>
        <v>0</v>
      </c>
      <c r="E183" s="16">
        <v>0</v>
      </c>
    </row>
    <row r="184" spans="1:5" x14ac:dyDescent="0.25">
      <c r="A184" s="21">
        <v>180</v>
      </c>
      <c r="B184" s="19">
        <f>('Vstupní data'!$B$9*'Vstupní data'!$B$8)*POWER(('Vstupní data'!$B$23),A184/12)</f>
        <v>0</v>
      </c>
      <c r="C184" s="19">
        <f>('Vstupní data'!$B$10*'Vstupní data'!$B$8)</f>
        <v>0</v>
      </c>
      <c r="D184" s="55">
        <f t="shared" si="2"/>
        <v>0</v>
      </c>
      <c r="E184" s="16">
        <v>0</v>
      </c>
    </row>
    <row r="185" spans="1:5" x14ac:dyDescent="0.25">
      <c r="A185" s="21">
        <v>181</v>
      </c>
      <c r="B185" s="19">
        <f>('Vstupní data'!$B$9*'Vstupní data'!$B$8)*POWER(('Vstupní data'!$B$23),A185/12)</f>
        <v>0</v>
      </c>
      <c r="C185" s="19">
        <f>('Vstupní data'!$B$10*'Vstupní data'!$B$8)</f>
        <v>0</v>
      </c>
      <c r="D185" s="55">
        <f t="shared" si="2"/>
        <v>0</v>
      </c>
      <c r="E185" s="16">
        <v>0</v>
      </c>
    </row>
    <row r="186" spans="1:5" x14ac:dyDescent="0.25">
      <c r="A186" s="21">
        <v>182</v>
      </c>
      <c r="B186" s="19">
        <f>('Vstupní data'!$B$9*'Vstupní data'!$B$8)*POWER(('Vstupní data'!$B$23),A186/12)</f>
        <v>0</v>
      </c>
      <c r="C186" s="19">
        <f>('Vstupní data'!$B$10*'Vstupní data'!$B$8)</f>
        <v>0</v>
      </c>
      <c r="D186" s="55">
        <f t="shared" si="2"/>
        <v>0</v>
      </c>
      <c r="E186" s="16">
        <v>0</v>
      </c>
    </row>
    <row r="187" spans="1:5" x14ac:dyDescent="0.25">
      <c r="A187" s="21">
        <v>183</v>
      </c>
      <c r="B187" s="19">
        <f>('Vstupní data'!$B$9*'Vstupní data'!$B$8)*POWER(('Vstupní data'!$B$23),A187/12)</f>
        <v>0</v>
      </c>
      <c r="C187" s="19">
        <f>('Vstupní data'!$B$10*'Vstupní data'!$B$8)</f>
        <v>0</v>
      </c>
      <c r="D187" s="55">
        <f t="shared" si="2"/>
        <v>0</v>
      </c>
      <c r="E187" s="16">
        <v>0</v>
      </c>
    </row>
    <row r="188" spans="1:5" x14ac:dyDescent="0.25">
      <c r="A188" s="21">
        <v>184</v>
      </c>
      <c r="B188" s="19">
        <f>('Vstupní data'!$B$9*'Vstupní data'!$B$8)*POWER(('Vstupní data'!$B$23),A188/12)</f>
        <v>0</v>
      </c>
      <c r="C188" s="19">
        <f>('Vstupní data'!$B$10*'Vstupní data'!$B$8)</f>
        <v>0</v>
      </c>
      <c r="D188" s="55">
        <f t="shared" si="2"/>
        <v>0</v>
      </c>
      <c r="E188" s="16">
        <v>0</v>
      </c>
    </row>
    <row r="189" spans="1:5" x14ac:dyDescent="0.25">
      <c r="A189" s="21">
        <v>185</v>
      </c>
      <c r="B189" s="19">
        <f>('Vstupní data'!$B$9*'Vstupní data'!$B$8)*POWER(('Vstupní data'!$B$23),A189/12)</f>
        <v>0</v>
      </c>
      <c r="C189" s="19">
        <f>('Vstupní data'!$B$10*'Vstupní data'!$B$8)</f>
        <v>0</v>
      </c>
      <c r="D189" s="55">
        <f t="shared" si="2"/>
        <v>0</v>
      </c>
      <c r="E189" s="16">
        <v>0</v>
      </c>
    </row>
    <row r="190" spans="1:5" x14ac:dyDescent="0.25">
      <c r="A190" s="21">
        <v>186</v>
      </c>
      <c r="B190" s="19">
        <f>('Vstupní data'!$B$9*'Vstupní data'!$B$8)*POWER(('Vstupní data'!$B$23),A190/12)</f>
        <v>0</v>
      </c>
      <c r="C190" s="19">
        <f>('Vstupní data'!$B$10*'Vstupní data'!$B$8)</f>
        <v>0</v>
      </c>
      <c r="D190" s="55">
        <f t="shared" si="2"/>
        <v>0</v>
      </c>
      <c r="E190" s="16">
        <v>0</v>
      </c>
    </row>
    <row r="191" spans="1:5" x14ac:dyDescent="0.25">
      <c r="A191" s="21">
        <v>187</v>
      </c>
      <c r="B191" s="19">
        <f>('Vstupní data'!$B$9*'Vstupní data'!$B$8)*POWER(('Vstupní data'!$B$23),A191/12)</f>
        <v>0</v>
      </c>
      <c r="C191" s="19">
        <f>('Vstupní data'!$B$10*'Vstupní data'!$B$8)</f>
        <v>0</v>
      </c>
      <c r="D191" s="55">
        <f t="shared" si="2"/>
        <v>0</v>
      </c>
      <c r="E191" s="16">
        <v>0</v>
      </c>
    </row>
    <row r="192" spans="1:5" x14ac:dyDescent="0.25">
      <c r="A192" s="21">
        <v>188</v>
      </c>
      <c r="B192" s="19">
        <f>('Vstupní data'!$B$9*'Vstupní data'!$B$8)*POWER(('Vstupní data'!$B$23),A192/12)</f>
        <v>0</v>
      </c>
      <c r="C192" s="19">
        <f>('Vstupní data'!$B$10*'Vstupní data'!$B$8)</f>
        <v>0</v>
      </c>
      <c r="D192" s="55">
        <f t="shared" si="2"/>
        <v>0</v>
      </c>
      <c r="E192" s="16">
        <v>0</v>
      </c>
    </row>
    <row r="193" spans="1:5" x14ac:dyDescent="0.25">
      <c r="A193" s="21">
        <v>189</v>
      </c>
      <c r="B193" s="19">
        <f>('Vstupní data'!$B$9*'Vstupní data'!$B$8)*POWER(('Vstupní data'!$B$23),A193/12)</f>
        <v>0</v>
      </c>
      <c r="C193" s="19">
        <f>('Vstupní data'!$B$10*'Vstupní data'!$B$8)</f>
        <v>0</v>
      </c>
      <c r="D193" s="55">
        <f t="shared" si="2"/>
        <v>0</v>
      </c>
      <c r="E193" s="16">
        <v>0</v>
      </c>
    </row>
    <row r="194" spans="1:5" x14ac:dyDescent="0.25">
      <c r="A194" s="21">
        <v>190</v>
      </c>
      <c r="B194" s="19">
        <f>('Vstupní data'!$B$9*'Vstupní data'!$B$8)*POWER(('Vstupní data'!$B$23),A194/12)</f>
        <v>0</v>
      </c>
      <c r="C194" s="19">
        <f>('Vstupní data'!$B$10*'Vstupní data'!$B$8)</f>
        <v>0</v>
      </c>
      <c r="D194" s="55">
        <f t="shared" si="2"/>
        <v>0</v>
      </c>
      <c r="E194" s="16">
        <v>0</v>
      </c>
    </row>
    <row r="195" spans="1:5" x14ac:dyDescent="0.25">
      <c r="A195" s="21">
        <v>191</v>
      </c>
      <c r="B195" s="19">
        <f>('Vstupní data'!$B$9*'Vstupní data'!$B$8)*POWER(('Vstupní data'!$B$23),A195/12)</f>
        <v>0</v>
      </c>
      <c r="C195" s="19">
        <f>('Vstupní data'!$B$10*'Vstupní data'!$B$8)</f>
        <v>0</v>
      </c>
      <c r="D195" s="55">
        <f t="shared" si="2"/>
        <v>0</v>
      </c>
      <c r="E195" s="16">
        <v>0</v>
      </c>
    </row>
    <row r="196" spans="1:5" x14ac:dyDescent="0.25">
      <c r="A196" s="21">
        <v>192</v>
      </c>
      <c r="B196" s="19">
        <f>('Vstupní data'!$B$9*'Vstupní data'!$B$8)*POWER(('Vstupní data'!$B$23),A196/12)</f>
        <v>0</v>
      </c>
      <c r="C196" s="19">
        <f>('Vstupní data'!$B$10*'Vstupní data'!$B$8)</f>
        <v>0</v>
      </c>
      <c r="D196" s="55">
        <f t="shared" si="2"/>
        <v>0</v>
      </c>
      <c r="E196" s="16">
        <v>0</v>
      </c>
    </row>
    <row r="197" spans="1:5" x14ac:dyDescent="0.25">
      <c r="A197" s="21">
        <v>193</v>
      </c>
      <c r="B197" s="19">
        <f>('Vstupní data'!$B$9*'Vstupní data'!$B$8)*POWER(('Vstupní data'!$B$23),A197/12)</f>
        <v>0</v>
      </c>
      <c r="C197" s="19">
        <f>('Vstupní data'!$B$10*'Vstupní data'!$B$8)</f>
        <v>0</v>
      </c>
      <c r="D197" s="55">
        <f t="shared" si="2"/>
        <v>0</v>
      </c>
      <c r="E197" s="16">
        <v>0</v>
      </c>
    </row>
    <row r="198" spans="1:5" x14ac:dyDescent="0.25">
      <c r="A198" s="21">
        <v>194</v>
      </c>
      <c r="B198" s="19">
        <f>('Vstupní data'!$B$9*'Vstupní data'!$B$8)*POWER(('Vstupní data'!$B$23),A198/12)</f>
        <v>0</v>
      </c>
      <c r="C198" s="19">
        <f>('Vstupní data'!$B$10*'Vstupní data'!$B$8)</f>
        <v>0</v>
      </c>
      <c r="D198" s="55">
        <f t="shared" ref="D198:D261" si="3">B198-C198</f>
        <v>0</v>
      </c>
      <c r="E198" s="16">
        <v>0</v>
      </c>
    </row>
    <row r="199" spans="1:5" x14ac:dyDescent="0.25">
      <c r="A199" s="21">
        <v>195</v>
      </c>
      <c r="B199" s="19">
        <f>('Vstupní data'!$B$9*'Vstupní data'!$B$8)*POWER(('Vstupní data'!$B$23),A199/12)</f>
        <v>0</v>
      </c>
      <c r="C199" s="19">
        <f>('Vstupní data'!$B$10*'Vstupní data'!$B$8)</f>
        <v>0</v>
      </c>
      <c r="D199" s="55">
        <f t="shared" si="3"/>
        <v>0</v>
      </c>
      <c r="E199" s="16">
        <v>0</v>
      </c>
    </row>
    <row r="200" spans="1:5" x14ac:dyDescent="0.25">
      <c r="A200" s="21">
        <v>196</v>
      </c>
      <c r="B200" s="19">
        <f>('Vstupní data'!$B$9*'Vstupní data'!$B$8)*POWER(('Vstupní data'!$B$23),A200/12)</f>
        <v>0</v>
      </c>
      <c r="C200" s="19">
        <f>('Vstupní data'!$B$10*'Vstupní data'!$B$8)</f>
        <v>0</v>
      </c>
      <c r="D200" s="55">
        <f t="shared" si="3"/>
        <v>0</v>
      </c>
      <c r="E200" s="16">
        <v>0</v>
      </c>
    </row>
    <row r="201" spans="1:5" x14ac:dyDescent="0.25">
      <c r="A201" s="21">
        <v>197</v>
      </c>
      <c r="B201" s="19">
        <f>('Vstupní data'!$B$9*'Vstupní data'!$B$8)*POWER(('Vstupní data'!$B$23),A201/12)</f>
        <v>0</v>
      </c>
      <c r="C201" s="19">
        <f>('Vstupní data'!$B$10*'Vstupní data'!$B$8)</f>
        <v>0</v>
      </c>
      <c r="D201" s="55">
        <f t="shared" si="3"/>
        <v>0</v>
      </c>
      <c r="E201" s="16">
        <v>0</v>
      </c>
    </row>
    <row r="202" spans="1:5" x14ac:dyDescent="0.25">
      <c r="A202" s="21">
        <v>198</v>
      </c>
      <c r="B202" s="19">
        <f>('Vstupní data'!$B$9*'Vstupní data'!$B$8)*POWER(('Vstupní data'!$B$23),A202/12)</f>
        <v>0</v>
      </c>
      <c r="C202" s="19">
        <f>('Vstupní data'!$B$10*'Vstupní data'!$B$8)</f>
        <v>0</v>
      </c>
      <c r="D202" s="55">
        <f t="shared" si="3"/>
        <v>0</v>
      </c>
      <c r="E202" s="16">
        <v>0</v>
      </c>
    </row>
    <row r="203" spans="1:5" x14ac:dyDescent="0.25">
      <c r="A203" s="21">
        <v>199</v>
      </c>
      <c r="B203" s="19">
        <f>('Vstupní data'!$B$9*'Vstupní data'!$B$8)*POWER(('Vstupní data'!$B$23),A203/12)</f>
        <v>0</v>
      </c>
      <c r="C203" s="19">
        <f>('Vstupní data'!$B$10*'Vstupní data'!$B$8)</f>
        <v>0</v>
      </c>
      <c r="D203" s="55">
        <f t="shared" si="3"/>
        <v>0</v>
      </c>
      <c r="E203" s="16">
        <v>0</v>
      </c>
    </row>
    <row r="204" spans="1:5" x14ac:dyDescent="0.25">
      <c r="A204" s="21">
        <v>200</v>
      </c>
      <c r="B204" s="19">
        <f>('Vstupní data'!$B$9*'Vstupní data'!$B$8)*POWER(('Vstupní data'!$B$23),A204/12)</f>
        <v>0</v>
      </c>
      <c r="C204" s="19">
        <f>('Vstupní data'!$B$10*'Vstupní data'!$B$8)</f>
        <v>0</v>
      </c>
      <c r="D204" s="55">
        <f t="shared" si="3"/>
        <v>0</v>
      </c>
      <c r="E204" s="16">
        <v>0</v>
      </c>
    </row>
    <row r="205" spans="1:5" x14ac:dyDescent="0.25">
      <c r="A205" s="21">
        <v>201</v>
      </c>
      <c r="B205" s="19">
        <f>('Vstupní data'!$B$9*'Vstupní data'!$B$8)*POWER(('Vstupní data'!$B$23),A205/12)</f>
        <v>0</v>
      </c>
      <c r="C205" s="19">
        <f>('Vstupní data'!$B$10*'Vstupní data'!$B$8)</f>
        <v>0</v>
      </c>
      <c r="D205" s="55">
        <f t="shared" si="3"/>
        <v>0</v>
      </c>
      <c r="E205" s="16">
        <v>0</v>
      </c>
    </row>
    <row r="206" spans="1:5" x14ac:dyDescent="0.25">
      <c r="A206" s="21">
        <v>202</v>
      </c>
      <c r="B206" s="19">
        <f>('Vstupní data'!$B$9*'Vstupní data'!$B$8)*POWER(('Vstupní data'!$B$23),A206/12)</f>
        <v>0</v>
      </c>
      <c r="C206" s="19">
        <f>('Vstupní data'!$B$10*'Vstupní data'!$B$8)</f>
        <v>0</v>
      </c>
      <c r="D206" s="55">
        <f t="shared" si="3"/>
        <v>0</v>
      </c>
      <c r="E206" s="16">
        <v>0</v>
      </c>
    </row>
    <row r="207" spans="1:5" x14ac:dyDescent="0.25">
      <c r="A207" s="21">
        <v>203</v>
      </c>
      <c r="B207" s="19">
        <f>('Vstupní data'!$B$9*'Vstupní data'!$B$8)*POWER(('Vstupní data'!$B$23),A207/12)</f>
        <v>0</v>
      </c>
      <c r="C207" s="19">
        <f>('Vstupní data'!$B$10*'Vstupní data'!$B$8)</f>
        <v>0</v>
      </c>
      <c r="D207" s="55">
        <f t="shared" si="3"/>
        <v>0</v>
      </c>
      <c r="E207" s="16">
        <v>0</v>
      </c>
    </row>
    <row r="208" spans="1:5" x14ac:dyDescent="0.25">
      <c r="A208" s="21">
        <v>204</v>
      </c>
      <c r="B208" s="19">
        <f>('Vstupní data'!$B$9*'Vstupní data'!$B$8)*POWER(('Vstupní data'!$B$23),A208/12)</f>
        <v>0</v>
      </c>
      <c r="C208" s="19">
        <f>('Vstupní data'!$B$10*'Vstupní data'!$B$8)</f>
        <v>0</v>
      </c>
      <c r="D208" s="55">
        <f t="shared" si="3"/>
        <v>0</v>
      </c>
      <c r="E208" s="16">
        <v>0</v>
      </c>
    </row>
    <row r="209" spans="1:5" x14ac:dyDescent="0.25">
      <c r="A209" s="21">
        <v>205</v>
      </c>
      <c r="B209" s="19">
        <f>('Vstupní data'!$B$9*'Vstupní data'!$B$8)*POWER(('Vstupní data'!$B$23),A209/12)</f>
        <v>0</v>
      </c>
      <c r="C209" s="19">
        <f>('Vstupní data'!$B$10*'Vstupní data'!$B$8)</f>
        <v>0</v>
      </c>
      <c r="D209" s="55">
        <f t="shared" si="3"/>
        <v>0</v>
      </c>
      <c r="E209" s="16">
        <v>0</v>
      </c>
    </row>
    <row r="210" spans="1:5" x14ac:dyDescent="0.25">
      <c r="A210" s="21">
        <v>206</v>
      </c>
      <c r="B210" s="19">
        <f>('Vstupní data'!$B$9*'Vstupní data'!$B$8)*POWER(('Vstupní data'!$B$23),A210/12)</f>
        <v>0</v>
      </c>
      <c r="C210" s="19">
        <f>('Vstupní data'!$B$10*'Vstupní data'!$B$8)</f>
        <v>0</v>
      </c>
      <c r="D210" s="55">
        <f t="shared" si="3"/>
        <v>0</v>
      </c>
      <c r="E210" s="16">
        <v>0</v>
      </c>
    </row>
    <row r="211" spans="1:5" x14ac:dyDescent="0.25">
      <c r="A211" s="21">
        <v>207</v>
      </c>
      <c r="B211" s="19">
        <f>('Vstupní data'!$B$9*'Vstupní data'!$B$8)*POWER(('Vstupní data'!$B$23),A211/12)</f>
        <v>0</v>
      </c>
      <c r="C211" s="19">
        <f>('Vstupní data'!$B$10*'Vstupní data'!$B$8)</f>
        <v>0</v>
      </c>
      <c r="D211" s="55">
        <f t="shared" si="3"/>
        <v>0</v>
      </c>
      <c r="E211" s="16">
        <v>0</v>
      </c>
    </row>
    <row r="212" spans="1:5" x14ac:dyDescent="0.25">
      <c r="A212" s="21">
        <v>208</v>
      </c>
      <c r="B212" s="19">
        <f>('Vstupní data'!$B$9*'Vstupní data'!$B$8)*POWER(('Vstupní data'!$B$23),A212/12)</f>
        <v>0</v>
      </c>
      <c r="C212" s="19">
        <f>('Vstupní data'!$B$10*'Vstupní data'!$B$8)</f>
        <v>0</v>
      </c>
      <c r="D212" s="55">
        <f t="shared" si="3"/>
        <v>0</v>
      </c>
      <c r="E212" s="16">
        <v>0</v>
      </c>
    </row>
    <row r="213" spans="1:5" x14ac:dyDescent="0.25">
      <c r="A213" s="21">
        <v>209</v>
      </c>
      <c r="B213" s="19">
        <f>('Vstupní data'!$B$9*'Vstupní data'!$B$8)*POWER(('Vstupní data'!$B$23),A213/12)</f>
        <v>0</v>
      </c>
      <c r="C213" s="19">
        <f>('Vstupní data'!$B$10*'Vstupní data'!$B$8)</f>
        <v>0</v>
      </c>
      <c r="D213" s="55">
        <f t="shared" si="3"/>
        <v>0</v>
      </c>
      <c r="E213" s="16">
        <v>0</v>
      </c>
    </row>
    <row r="214" spans="1:5" x14ac:dyDescent="0.25">
      <c r="A214" s="21">
        <v>210</v>
      </c>
      <c r="B214" s="19">
        <f>('Vstupní data'!$B$9*'Vstupní data'!$B$8)*POWER(('Vstupní data'!$B$23),A214/12)</f>
        <v>0</v>
      </c>
      <c r="C214" s="19">
        <f>('Vstupní data'!$B$10*'Vstupní data'!$B$8)</f>
        <v>0</v>
      </c>
      <c r="D214" s="55">
        <f t="shared" si="3"/>
        <v>0</v>
      </c>
      <c r="E214" s="16">
        <v>0</v>
      </c>
    </row>
    <row r="215" spans="1:5" x14ac:dyDescent="0.25">
      <c r="A215" s="21">
        <v>211</v>
      </c>
      <c r="B215" s="19">
        <f>('Vstupní data'!$B$9*'Vstupní data'!$B$8)*POWER(('Vstupní data'!$B$23),A215/12)</f>
        <v>0</v>
      </c>
      <c r="C215" s="19">
        <f>('Vstupní data'!$B$10*'Vstupní data'!$B$8)</f>
        <v>0</v>
      </c>
      <c r="D215" s="55">
        <f t="shared" si="3"/>
        <v>0</v>
      </c>
      <c r="E215" s="16">
        <v>0</v>
      </c>
    </row>
    <row r="216" spans="1:5" x14ac:dyDescent="0.25">
      <c r="A216" s="21">
        <v>212</v>
      </c>
      <c r="B216" s="19">
        <f>('Vstupní data'!$B$9*'Vstupní data'!$B$8)*POWER(('Vstupní data'!$B$23),A216/12)</f>
        <v>0</v>
      </c>
      <c r="C216" s="19">
        <f>('Vstupní data'!$B$10*'Vstupní data'!$B$8)</f>
        <v>0</v>
      </c>
      <c r="D216" s="55">
        <f t="shared" si="3"/>
        <v>0</v>
      </c>
      <c r="E216" s="16">
        <v>0</v>
      </c>
    </row>
    <row r="217" spans="1:5" x14ac:dyDescent="0.25">
      <c r="A217" s="21">
        <v>213</v>
      </c>
      <c r="B217" s="19">
        <f>('Vstupní data'!$B$9*'Vstupní data'!$B$8)*POWER(('Vstupní data'!$B$23),A217/12)</f>
        <v>0</v>
      </c>
      <c r="C217" s="19">
        <f>('Vstupní data'!$B$10*'Vstupní data'!$B$8)</f>
        <v>0</v>
      </c>
      <c r="D217" s="55">
        <f t="shared" si="3"/>
        <v>0</v>
      </c>
      <c r="E217" s="16">
        <v>0</v>
      </c>
    </row>
    <row r="218" spans="1:5" x14ac:dyDescent="0.25">
      <c r="A218" s="21">
        <v>214</v>
      </c>
      <c r="B218" s="19">
        <f>('Vstupní data'!$B$9*'Vstupní data'!$B$8)*POWER(('Vstupní data'!$B$23),A218/12)</f>
        <v>0</v>
      </c>
      <c r="C218" s="19">
        <f>('Vstupní data'!$B$10*'Vstupní data'!$B$8)</f>
        <v>0</v>
      </c>
      <c r="D218" s="55">
        <f t="shared" si="3"/>
        <v>0</v>
      </c>
      <c r="E218" s="16">
        <v>0</v>
      </c>
    </row>
    <row r="219" spans="1:5" x14ac:dyDescent="0.25">
      <c r="A219" s="21">
        <v>215</v>
      </c>
      <c r="B219" s="19">
        <f>('Vstupní data'!$B$9*'Vstupní data'!$B$8)*POWER(('Vstupní data'!$B$23),A219/12)</f>
        <v>0</v>
      </c>
      <c r="C219" s="19">
        <f>('Vstupní data'!$B$10*'Vstupní data'!$B$8)</f>
        <v>0</v>
      </c>
      <c r="D219" s="55">
        <f t="shared" si="3"/>
        <v>0</v>
      </c>
      <c r="E219" s="16">
        <v>0</v>
      </c>
    </row>
    <row r="220" spans="1:5" x14ac:dyDescent="0.25">
      <c r="A220" s="21">
        <v>216</v>
      </c>
      <c r="B220" s="19">
        <f>('Vstupní data'!$B$9*'Vstupní data'!$B$8)*POWER(('Vstupní data'!$B$23),A220/12)</f>
        <v>0</v>
      </c>
      <c r="C220" s="19">
        <f>('Vstupní data'!$B$10*'Vstupní data'!$B$8)</f>
        <v>0</v>
      </c>
      <c r="D220" s="55">
        <f t="shared" si="3"/>
        <v>0</v>
      </c>
      <c r="E220" s="16">
        <v>0</v>
      </c>
    </row>
    <row r="221" spans="1:5" x14ac:dyDescent="0.25">
      <c r="A221" s="21">
        <v>217</v>
      </c>
      <c r="B221" s="19">
        <f>('Vstupní data'!$B$9*'Vstupní data'!$B$8)*POWER(('Vstupní data'!$B$23),A221/12)</f>
        <v>0</v>
      </c>
      <c r="C221" s="19">
        <f>('Vstupní data'!$B$10*'Vstupní data'!$B$8)</f>
        <v>0</v>
      </c>
      <c r="D221" s="55">
        <f t="shared" si="3"/>
        <v>0</v>
      </c>
      <c r="E221" s="16">
        <v>0</v>
      </c>
    </row>
    <row r="222" spans="1:5" x14ac:dyDescent="0.25">
      <c r="A222" s="21">
        <v>218</v>
      </c>
      <c r="B222" s="19">
        <f>('Vstupní data'!$B$9*'Vstupní data'!$B$8)*POWER(('Vstupní data'!$B$23),A222/12)</f>
        <v>0</v>
      </c>
      <c r="C222" s="19">
        <f>('Vstupní data'!$B$10*'Vstupní data'!$B$8)</f>
        <v>0</v>
      </c>
      <c r="D222" s="55">
        <f t="shared" si="3"/>
        <v>0</v>
      </c>
      <c r="E222" s="16">
        <v>0</v>
      </c>
    </row>
    <row r="223" spans="1:5" x14ac:dyDescent="0.25">
      <c r="A223" s="21">
        <v>219</v>
      </c>
      <c r="B223" s="19">
        <f>('Vstupní data'!$B$9*'Vstupní data'!$B$8)*POWER(('Vstupní data'!$B$23),A223/12)</f>
        <v>0</v>
      </c>
      <c r="C223" s="19">
        <f>('Vstupní data'!$B$10*'Vstupní data'!$B$8)</f>
        <v>0</v>
      </c>
      <c r="D223" s="55">
        <f t="shared" si="3"/>
        <v>0</v>
      </c>
      <c r="E223" s="16">
        <v>0</v>
      </c>
    </row>
    <row r="224" spans="1:5" x14ac:dyDescent="0.25">
      <c r="A224" s="21">
        <v>220</v>
      </c>
      <c r="B224" s="19">
        <f>('Vstupní data'!$B$9*'Vstupní data'!$B$8)*POWER(('Vstupní data'!$B$23),A224/12)</f>
        <v>0</v>
      </c>
      <c r="C224" s="19">
        <f>('Vstupní data'!$B$10*'Vstupní data'!$B$8)</f>
        <v>0</v>
      </c>
      <c r="D224" s="55">
        <f t="shared" si="3"/>
        <v>0</v>
      </c>
      <c r="E224" s="16">
        <v>0</v>
      </c>
    </row>
    <row r="225" spans="1:5" x14ac:dyDescent="0.25">
      <c r="A225" s="21">
        <v>221</v>
      </c>
      <c r="B225" s="19">
        <f>('Vstupní data'!$B$9*'Vstupní data'!$B$8)*POWER(('Vstupní data'!$B$23),A225/12)</f>
        <v>0</v>
      </c>
      <c r="C225" s="19">
        <f>('Vstupní data'!$B$10*'Vstupní data'!$B$8)</f>
        <v>0</v>
      </c>
      <c r="D225" s="55">
        <f t="shared" si="3"/>
        <v>0</v>
      </c>
      <c r="E225" s="16">
        <v>0</v>
      </c>
    </row>
    <row r="226" spans="1:5" x14ac:dyDescent="0.25">
      <c r="A226" s="21">
        <v>222</v>
      </c>
      <c r="B226" s="19">
        <f>('Vstupní data'!$B$9*'Vstupní data'!$B$8)*POWER(('Vstupní data'!$B$23),A226/12)</f>
        <v>0</v>
      </c>
      <c r="C226" s="19">
        <f>('Vstupní data'!$B$10*'Vstupní data'!$B$8)</f>
        <v>0</v>
      </c>
      <c r="D226" s="55">
        <f t="shared" si="3"/>
        <v>0</v>
      </c>
      <c r="E226" s="16">
        <v>0</v>
      </c>
    </row>
    <row r="227" spans="1:5" x14ac:dyDescent="0.25">
      <c r="A227" s="21">
        <v>223</v>
      </c>
      <c r="B227" s="19">
        <f>('Vstupní data'!$B$9*'Vstupní data'!$B$8)*POWER(('Vstupní data'!$B$23),A227/12)</f>
        <v>0</v>
      </c>
      <c r="C227" s="19">
        <f>('Vstupní data'!$B$10*'Vstupní data'!$B$8)</f>
        <v>0</v>
      </c>
      <c r="D227" s="55">
        <f t="shared" si="3"/>
        <v>0</v>
      </c>
      <c r="E227" s="16">
        <v>0</v>
      </c>
    </row>
    <row r="228" spans="1:5" x14ac:dyDescent="0.25">
      <c r="A228" s="21">
        <v>224</v>
      </c>
      <c r="B228" s="19">
        <f>('Vstupní data'!$B$9*'Vstupní data'!$B$8)*POWER(('Vstupní data'!$B$23),A228/12)</f>
        <v>0</v>
      </c>
      <c r="C228" s="19">
        <f>('Vstupní data'!$B$10*'Vstupní data'!$B$8)</f>
        <v>0</v>
      </c>
      <c r="D228" s="55">
        <f t="shared" si="3"/>
        <v>0</v>
      </c>
      <c r="E228" s="16">
        <v>0</v>
      </c>
    </row>
    <row r="229" spans="1:5" x14ac:dyDescent="0.25">
      <c r="A229" s="21">
        <v>225</v>
      </c>
      <c r="B229" s="19">
        <f>('Vstupní data'!$B$9*'Vstupní data'!$B$8)*POWER(('Vstupní data'!$B$23),A229/12)</f>
        <v>0</v>
      </c>
      <c r="C229" s="19">
        <f>('Vstupní data'!$B$10*'Vstupní data'!$B$8)</f>
        <v>0</v>
      </c>
      <c r="D229" s="55">
        <f t="shared" si="3"/>
        <v>0</v>
      </c>
      <c r="E229" s="16">
        <v>0</v>
      </c>
    </row>
    <row r="230" spans="1:5" x14ac:dyDescent="0.25">
      <c r="A230" s="21">
        <v>226</v>
      </c>
      <c r="B230" s="19">
        <f>('Vstupní data'!$B$9*'Vstupní data'!$B$8)*POWER(('Vstupní data'!$B$23),A230/12)</f>
        <v>0</v>
      </c>
      <c r="C230" s="19">
        <f>('Vstupní data'!$B$10*'Vstupní data'!$B$8)</f>
        <v>0</v>
      </c>
      <c r="D230" s="55">
        <f t="shared" si="3"/>
        <v>0</v>
      </c>
      <c r="E230" s="16">
        <v>0</v>
      </c>
    </row>
    <row r="231" spans="1:5" x14ac:dyDescent="0.25">
      <c r="A231" s="21">
        <v>227</v>
      </c>
      <c r="B231" s="19">
        <f>('Vstupní data'!$B$9*'Vstupní data'!$B$8)*POWER(('Vstupní data'!$B$23),A231/12)</f>
        <v>0</v>
      </c>
      <c r="C231" s="19">
        <f>('Vstupní data'!$B$10*'Vstupní data'!$B$8)</f>
        <v>0</v>
      </c>
      <c r="D231" s="55">
        <f t="shared" si="3"/>
        <v>0</v>
      </c>
      <c r="E231" s="16">
        <v>0</v>
      </c>
    </row>
    <row r="232" spans="1:5" x14ac:dyDescent="0.25">
      <c r="A232" s="21">
        <v>228</v>
      </c>
      <c r="B232" s="19">
        <f>('Vstupní data'!$B$9*'Vstupní data'!$B$8)*POWER(('Vstupní data'!$B$23),A232/12)</f>
        <v>0</v>
      </c>
      <c r="C232" s="19">
        <f>('Vstupní data'!$B$10*'Vstupní data'!$B$8)</f>
        <v>0</v>
      </c>
      <c r="D232" s="55">
        <f t="shared" si="3"/>
        <v>0</v>
      </c>
      <c r="E232" s="16">
        <v>0</v>
      </c>
    </row>
    <row r="233" spans="1:5" x14ac:dyDescent="0.25">
      <c r="A233" s="21">
        <v>229</v>
      </c>
      <c r="B233" s="19">
        <f>('Vstupní data'!$B$9*'Vstupní data'!$B$8)*POWER(('Vstupní data'!$B$23),A233/12)</f>
        <v>0</v>
      </c>
      <c r="C233" s="19">
        <f>('Vstupní data'!$B$10*'Vstupní data'!$B$8)</f>
        <v>0</v>
      </c>
      <c r="D233" s="55">
        <f t="shared" si="3"/>
        <v>0</v>
      </c>
      <c r="E233" s="16">
        <v>0</v>
      </c>
    </row>
    <row r="234" spans="1:5" x14ac:dyDescent="0.25">
      <c r="A234" s="21">
        <v>230</v>
      </c>
      <c r="B234" s="19">
        <f>('Vstupní data'!$B$9*'Vstupní data'!$B$8)*POWER(('Vstupní data'!$B$23),A234/12)</f>
        <v>0</v>
      </c>
      <c r="C234" s="19">
        <f>('Vstupní data'!$B$10*'Vstupní data'!$B$8)</f>
        <v>0</v>
      </c>
      <c r="D234" s="55">
        <f t="shared" si="3"/>
        <v>0</v>
      </c>
      <c r="E234" s="16">
        <v>0</v>
      </c>
    </row>
    <row r="235" spans="1:5" x14ac:dyDescent="0.25">
      <c r="A235" s="21">
        <v>231</v>
      </c>
      <c r="B235" s="19">
        <f>('Vstupní data'!$B$9*'Vstupní data'!$B$8)*POWER(('Vstupní data'!$B$23),A235/12)</f>
        <v>0</v>
      </c>
      <c r="C235" s="19">
        <f>('Vstupní data'!$B$10*'Vstupní data'!$B$8)</f>
        <v>0</v>
      </c>
      <c r="D235" s="55">
        <f t="shared" si="3"/>
        <v>0</v>
      </c>
      <c r="E235" s="16">
        <v>0</v>
      </c>
    </row>
    <row r="236" spans="1:5" x14ac:dyDescent="0.25">
      <c r="A236" s="21">
        <v>232</v>
      </c>
      <c r="B236" s="19">
        <f>('Vstupní data'!$B$9*'Vstupní data'!$B$8)*POWER(('Vstupní data'!$B$23),A236/12)</f>
        <v>0</v>
      </c>
      <c r="C236" s="19">
        <f>('Vstupní data'!$B$10*'Vstupní data'!$B$8)</f>
        <v>0</v>
      </c>
      <c r="D236" s="55">
        <f t="shared" si="3"/>
        <v>0</v>
      </c>
      <c r="E236" s="16">
        <v>0</v>
      </c>
    </row>
    <row r="237" spans="1:5" x14ac:dyDescent="0.25">
      <c r="A237" s="21">
        <v>233</v>
      </c>
      <c r="B237" s="19">
        <f>('Vstupní data'!$B$9*'Vstupní data'!$B$8)*POWER(('Vstupní data'!$B$23),A237/12)</f>
        <v>0</v>
      </c>
      <c r="C237" s="19">
        <f>('Vstupní data'!$B$10*'Vstupní data'!$B$8)</f>
        <v>0</v>
      </c>
      <c r="D237" s="55">
        <f t="shared" si="3"/>
        <v>0</v>
      </c>
      <c r="E237" s="16">
        <v>0</v>
      </c>
    </row>
    <row r="238" spans="1:5" x14ac:dyDescent="0.25">
      <c r="A238" s="21">
        <v>234</v>
      </c>
      <c r="B238" s="19">
        <f>('Vstupní data'!$B$9*'Vstupní data'!$B$8)*POWER(('Vstupní data'!$B$23),A238/12)</f>
        <v>0</v>
      </c>
      <c r="C238" s="19">
        <f>('Vstupní data'!$B$10*'Vstupní data'!$B$8)</f>
        <v>0</v>
      </c>
      <c r="D238" s="55">
        <f t="shared" si="3"/>
        <v>0</v>
      </c>
      <c r="E238" s="16">
        <v>0</v>
      </c>
    </row>
    <row r="239" spans="1:5" x14ac:dyDescent="0.25">
      <c r="A239" s="21">
        <v>235</v>
      </c>
      <c r="B239" s="19">
        <f>('Vstupní data'!$B$9*'Vstupní data'!$B$8)*POWER(('Vstupní data'!$B$23),A239/12)</f>
        <v>0</v>
      </c>
      <c r="C239" s="19">
        <f>('Vstupní data'!$B$10*'Vstupní data'!$B$8)</f>
        <v>0</v>
      </c>
      <c r="D239" s="55">
        <f t="shared" si="3"/>
        <v>0</v>
      </c>
      <c r="E239" s="16">
        <v>0</v>
      </c>
    </row>
    <row r="240" spans="1:5" x14ac:dyDescent="0.25">
      <c r="A240" s="21">
        <v>236</v>
      </c>
      <c r="B240" s="19">
        <f>('Vstupní data'!$B$9*'Vstupní data'!$B$8)*POWER(('Vstupní data'!$B$23),A240/12)</f>
        <v>0</v>
      </c>
      <c r="C240" s="19">
        <f>('Vstupní data'!$B$10*'Vstupní data'!$B$8)</f>
        <v>0</v>
      </c>
      <c r="D240" s="55">
        <f t="shared" si="3"/>
        <v>0</v>
      </c>
      <c r="E240" s="16">
        <v>0</v>
      </c>
    </row>
    <row r="241" spans="1:5" x14ac:dyDescent="0.25">
      <c r="A241" s="21">
        <v>237</v>
      </c>
      <c r="B241" s="19">
        <f>('Vstupní data'!$B$9*'Vstupní data'!$B$8)*POWER(('Vstupní data'!$B$23),A241/12)</f>
        <v>0</v>
      </c>
      <c r="C241" s="19">
        <f>('Vstupní data'!$B$10*'Vstupní data'!$B$8)</f>
        <v>0</v>
      </c>
      <c r="D241" s="55">
        <f t="shared" si="3"/>
        <v>0</v>
      </c>
      <c r="E241" s="16">
        <v>0</v>
      </c>
    </row>
    <row r="242" spans="1:5" x14ac:dyDescent="0.25">
      <c r="A242" s="21">
        <v>238</v>
      </c>
      <c r="B242" s="19">
        <f>('Vstupní data'!$B$9*'Vstupní data'!$B$8)*POWER(('Vstupní data'!$B$23),A242/12)</f>
        <v>0</v>
      </c>
      <c r="C242" s="19">
        <f>('Vstupní data'!$B$10*'Vstupní data'!$B$8)</f>
        <v>0</v>
      </c>
      <c r="D242" s="55">
        <f t="shared" si="3"/>
        <v>0</v>
      </c>
      <c r="E242" s="16">
        <v>0</v>
      </c>
    </row>
    <row r="243" spans="1:5" x14ac:dyDescent="0.25">
      <c r="A243" s="21">
        <v>239</v>
      </c>
      <c r="B243" s="19">
        <f>('Vstupní data'!$B$9*'Vstupní data'!$B$8)*POWER(('Vstupní data'!$B$23),A243/12)</f>
        <v>0</v>
      </c>
      <c r="C243" s="19">
        <f>('Vstupní data'!$B$10*'Vstupní data'!$B$8)</f>
        <v>0</v>
      </c>
      <c r="D243" s="55">
        <f t="shared" si="3"/>
        <v>0</v>
      </c>
      <c r="E243" s="16">
        <v>0</v>
      </c>
    </row>
    <row r="244" spans="1:5" x14ac:dyDescent="0.25">
      <c r="A244" s="21">
        <v>240</v>
      </c>
      <c r="B244" s="19">
        <f>('Vstupní data'!$B$9*'Vstupní data'!$B$8)*POWER(('Vstupní data'!$B$23),A244/12)</f>
        <v>0</v>
      </c>
      <c r="C244" s="19">
        <f>('Vstupní data'!$B$10*'Vstupní data'!$B$8)</f>
        <v>0</v>
      </c>
      <c r="D244" s="55">
        <f t="shared" si="3"/>
        <v>0</v>
      </c>
      <c r="E244" s="16">
        <v>0</v>
      </c>
    </row>
    <row r="245" spans="1:5" x14ac:dyDescent="0.25">
      <c r="A245" s="21">
        <v>241</v>
      </c>
      <c r="B245" s="19">
        <f>('Vstupní data'!$B$9*'Vstupní data'!$B$8)*POWER(('Vstupní data'!$B$23),A245/12)</f>
        <v>0</v>
      </c>
      <c r="C245" s="19">
        <f>('Vstupní data'!$B$10*'Vstupní data'!$B$8)</f>
        <v>0</v>
      </c>
      <c r="D245" s="55">
        <f t="shared" si="3"/>
        <v>0</v>
      </c>
      <c r="E245" s="16">
        <v>0</v>
      </c>
    </row>
    <row r="246" spans="1:5" x14ac:dyDescent="0.25">
      <c r="A246" s="21">
        <v>242</v>
      </c>
      <c r="B246" s="19">
        <f>('Vstupní data'!$B$9*'Vstupní data'!$B$8)*POWER(('Vstupní data'!$B$23),A246/12)</f>
        <v>0</v>
      </c>
      <c r="C246" s="19">
        <f>('Vstupní data'!$B$10*'Vstupní data'!$B$8)</f>
        <v>0</v>
      </c>
      <c r="D246" s="55">
        <f t="shared" si="3"/>
        <v>0</v>
      </c>
      <c r="E246" s="16">
        <v>0</v>
      </c>
    </row>
    <row r="247" spans="1:5" x14ac:dyDescent="0.25">
      <c r="A247" s="21">
        <v>243</v>
      </c>
      <c r="B247" s="19">
        <f>('Vstupní data'!$B$9*'Vstupní data'!$B$8)*POWER(('Vstupní data'!$B$23),A247/12)</f>
        <v>0</v>
      </c>
      <c r="C247" s="19">
        <f>('Vstupní data'!$B$10*'Vstupní data'!$B$8)</f>
        <v>0</v>
      </c>
      <c r="D247" s="55">
        <f t="shared" si="3"/>
        <v>0</v>
      </c>
      <c r="E247" s="16">
        <v>0</v>
      </c>
    </row>
    <row r="248" spans="1:5" x14ac:dyDescent="0.25">
      <c r="A248" s="21">
        <v>244</v>
      </c>
      <c r="B248" s="19">
        <f>('Vstupní data'!$B$9*'Vstupní data'!$B$8)*POWER(('Vstupní data'!$B$23),A248/12)</f>
        <v>0</v>
      </c>
      <c r="C248" s="19">
        <f>('Vstupní data'!$B$10*'Vstupní data'!$B$8)</f>
        <v>0</v>
      </c>
      <c r="D248" s="55">
        <f t="shared" si="3"/>
        <v>0</v>
      </c>
      <c r="E248" s="16">
        <v>0</v>
      </c>
    </row>
    <row r="249" spans="1:5" x14ac:dyDescent="0.25">
      <c r="A249" s="21">
        <v>245</v>
      </c>
      <c r="B249" s="19">
        <f>('Vstupní data'!$B$9*'Vstupní data'!$B$8)*POWER(('Vstupní data'!$B$23),A249/12)</f>
        <v>0</v>
      </c>
      <c r="C249" s="19">
        <f>('Vstupní data'!$B$10*'Vstupní data'!$B$8)</f>
        <v>0</v>
      </c>
      <c r="D249" s="55">
        <f t="shared" si="3"/>
        <v>0</v>
      </c>
      <c r="E249" s="16">
        <v>0</v>
      </c>
    </row>
    <row r="250" spans="1:5" x14ac:dyDescent="0.25">
      <c r="A250" s="21">
        <v>246</v>
      </c>
      <c r="B250" s="19">
        <f>('Vstupní data'!$B$9*'Vstupní data'!$B$8)*POWER(('Vstupní data'!$B$23),A250/12)</f>
        <v>0</v>
      </c>
      <c r="C250" s="19">
        <f>('Vstupní data'!$B$10*'Vstupní data'!$B$8)</f>
        <v>0</v>
      </c>
      <c r="D250" s="55">
        <f t="shared" si="3"/>
        <v>0</v>
      </c>
      <c r="E250" s="16">
        <v>0</v>
      </c>
    </row>
    <row r="251" spans="1:5" x14ac:dyDescent="0.25">
      <c r="A251" s="21">
        <v>247</v>
      </c>
      <c r="B251" s="19">
        <f>('Vstupní data'!$B$9*'Vstupní data'!$B$8)*POWER(('Vstupní data'!$B$23),A251/12)</f>
        <v>0</v>
      </c>
      <c r="C251" s="19">
        <f>('Vstupní data'!$B$10*'Vstupní data'!$B$8)</f>
        <v>0</v>
      </c>
      <c r="D251" s="55">
        <f t="shared" si="3"/>
        <v>0</v>
      </c>
      <c r="E251" s="16">
        <v>0</v>
      </c>
    </row>
    <row r="252" spans="1:5" x14ac:dyDescent="0.25">
      <c r="A252" s="21">
        <v>248</v>
      </c>
      <c r="B252" s="19">
        <f>('Vstupní data'!$B$9*'Vstupní data'!$B$8)*POWER(('Vstupní data'!$B$23),A252/12)</f>
        <v>0</v>
      </c>
      <c r="C252" s="19">
        <f>('Vstupní data'!$B$10*'Vstupní data'!$B$8)</f>
        <v>0</v>
      </c>
      <c r="D252" s="55">
        <f t="shared" si="3"/>
        <v>0</v>
      </c>
      <c r="E252" s="16">
        <v>0</v>
      </c>
    </row>
    <row r="253" spans="1:5" x14ac:dyDescent="0.25">
      <c r="A253" s="21">
        <v>249</v>
      </c>
      <c r="B253" s="19">
        <f>('Vstupní data'!$B$9*'Vstupní data'!$B$8)*POWER(('Vstupní data'!$B$23),A253/12)</f>
        <v>0</v>
      </c>
      <c r="C253" s="19">
        <f>('Vstupní data'!$B$10*'Vstupní data'!$B$8)</f>
        <v>0</v>
      </c>
      <c r="D253" s="55">
        <f t="shared" si="3"/>
        <v>0</v>
      </c>
      <c r="E253" s="16">
        <v>0</v>
      </c>
    </row>
    <row r="254" spans="1:5" x14ac:dyDescent="0.25">
      <c r="A254" s="21">
        <v>250</v>
      </c>
      <c r="B254" s="19">
        <f>('Vstupní data'!$B$9*'Vstupní data'!$B$8)*POWER(('Vstupní data'!$B$23),A254/12)</f>
        <v>0</v>
      </c>
      <c r="C254" s="19">
        <f>('Vstupní data'!$B$10*'Vstupní data'!$B$8)</f>
        <v>0</v>
      </c>
      <c r="D254" s="55">
        <f t="shared" si="3"/>
        <v>0</v>
      </c>
      <c r="E254" s="16">
        <v>0</v>
      </c>
    </row>
    <row r="255" spans="1:5" x14ac:dyDescent="0.25">
      <c r="A255" s="21">
        <v>251</v>
      </c>
      <c r="B255" s="19">
        <f>('Vstupní data'!$B$9*'Vstupní data'!$B$8)*POWER(('Vstupní data'!$B$23),A255/12)</f>
        <v>0</v>
      </c>
      <c r="C255" s="19">
        <f>('Vstupní data'!$B$10*'Vstupní data'!$B$8)</f>
        <v>0</v>
      </c>
      <c r="D255" s="55">
        <f t="shared" si="3"/>
        <v>0</v>
      </c>
      <c r="E255" s="16">
        <v>0</v>
      </c>
    </row>
    <row r="256" spans="1:5" x14ac:dyDescent="0.25">
      <c r="A256" s="21">
        <v>252</v>
      </c>
      <c r="B256" s="19">
        <f>('Vstupní data'!$B$9*'Vstupní data'!$B$8)*POWER(('Vstupní data'!$B$23),A256/12)</f>
        <v>0</v>
      </c>
      <c r="C256" s="19">
        <f>('Vstupní data'!$B$10*'Vstupní data'!$B$8)</f>
        <v>0</v>
      </c>
      <c r="D256" s="55">
        <f t="shared" si="3"/>
        <v>0</v>
      </c>
      <c r="E256" s="16">
        <v>0</v>
      </c>
    </row>
    <row r="257" spans="1:5" x14ac:dyDescent="0.25">
      <c r="A257" s="21">
        <v>253</v>
      </c>
      <c r="B257" s="19">
        <f>('Vstupní data'!$B$9*'Vstupní data'!$B$8)*POWER(('Vstupní data'!$B$23),A257/12)</f>
        <v>0</v>
      </c>
      <c r="C257" s="19">
        <f>('Vstupní data'!$B$10*'Vstupní data'!$B$8)</f>
        <v>0</v>
      </c>
      <c r="D257" s="55">
        <f t="shared" si="3"/>
        <v>0</v>
      </c>
      <c r="E257" s="16">
        <v>0</v>
      </c>
    </row>
    <row r="258" spans="1:5" x14ac:dyDescent="0.25">
      <c r="A258" s="21">
        <v>254</v>
      </c>
      <c r="B258" s="19">
        <f>('Vstupní data'!$B$9*'Vstupní data'!$B$8)*POWER(('Vstupní data'!$B$23),A258/12)</f>
        <v>0</v>
      </c>
      <c r="C258" s="19">
        <f>('Vstupní data'!$B$10*'Vstupní data'!$B$8)</f>
        <v>0</v>
      </c>
      <c r="D258" s="55">
        <f t="shared" si="3"/>
        <v>0</v>
      </c>
      <c r="E258" s="16">
        <v>0</v>
      </c>
    </row>
    <row r="259" spans="1:5" x14ac:dyDescent="0.25">
      <c r="A259" s="21">
        <v>255</v>
      </c>
      <c r="B259" s="19">
        <f>('Vstupní data'!$B$9*'Vstupní data'!$B$8)*POWER(('Vstupní data'!$B$23),A259/12)</f>
        <v>0</v>
      </c>
      <c r="C259" s="19">
        <f>('Vstupní data'!$B$10*'Vstupní data'!$B$8)</f>
        <v>0</v>
      </c>
      <c r="D259" s="55">
        <f t="shared" si="3"/>
        <v>0</v>
      </c>
      <c r="E259" s="16">
        <v>0</v>
      </c>
    </row>
    <row r="260" spans="1:5" x14ac:dyDescent="0.25">
      <c r="A260" s="21">
        <v>256</v>
      </c>
      <c r="B260" s="19">
        <f>('Vstupní data'!$B$9*'Vstupní data'!$B$8)*POWER(('Vstupní data'!$B$23),A260/12)</f>
        <v>0</v>
      </c>
      <c r="C260" s="19">
        <f>('Vstupní data'!$B$10*'Vstupní data'!$B$8)</f>
        <v>0</v>
      </c>
      <c r="D260" s="55">
        <f t="shared" si="3"/>
        <v>0</v>
      </c>
      <c r="E260" s="16">
        <v>0</v>
      </c>
    </row>
    <row r="261" spans="1:5" x14ac:dyDescent="0.25">
      <c r="A261" s="21">
        <v>257</v>
      </c>
      <c r="B261" s="19">
        <f>('Vstupní data'!$B$9*'Vstupní data'!$B$8)*POWER(('Vstupní data'!$B$23),A261/12)</f>
        <v>0</v>
      </c>
      <c r="C261" s="19">
        <f>('Vstupní data'!$B$10*'Vstupní data'!$B$8)</f>
        <v>0</v>
      </c>
      <c r="D261" s="55">
        <f t="shared" si="3"/>
        <v>0</v>
      </c>
      <c r="E261" s="16">
        <v>0</v>
      </c>
    </row>
    <row r="262" spans="1:5" x14ac:dyDescent="0.25">
      <c r="A262" s="21">
        <v>258</v>
      </c>
      <c r="B262" s="19">
        <f>('Vstupní data'!$B$9*'Vstupní data'!$B$8)*POWER(('Vstupní data'!$B$23),A262/12)</f>
        <v>0</v>
      </c>
      <c r="C262" s="19">
        <f>('Vstupní data'!$B$10*'Vstupní data'!$B$8)</f>
        <v>0</v>
      </c>
      <c r="D262" s="55">
        <f t="shared" ref="D262:D325" si="4">B262-C262</f>
        <v>0</v>
      </c>
      <c r="E262" s="16">
        <v>0</v>
      </c>
    </row>
    <row r="263" spans="1:5" x14ac:dyDescent="0.25">
      <c r="A263" s="21">
        <v>259</v>
      </c>
      <c r="B263" s="19">
        <f>('Vstupní data'!$B$9*'Vstupní data'!$B$8)*POWER(('Vstupní data'!$B$23),A263/12)</f>
        <v>0</v>
      </c>
      <c r="C263" s="19">
        <f>('Vstupní data'!$B$10*'Vstupní data'!$B$8)</f>
        <v>0</v>
      </c>
      <c r="D263" s="55">
        <f t="shared" si="4"/>
        <v>0</v>
      </c>
      <c r="E263" s="16">
        <v>0</v>
      </c>
    </row>
    <row r="264" spans="1:5" x14ac:dyDescent="0.25">
      <c r="A264" s="21">
        <v>260</v>
      </c>
      <c r="B264" s="19">
        <f>('Vstupní data'!$B$9*'Vstupní data'!$B$8)*POWER(('Vstupní data'!$B$23),A264/12)</f>
        <v>0</v>
      </c>
      <c r="C264" s="19">
        <f>('Vstupní data'!$B$10*'Vstupní data'!$B$8)</f>
        <v>0</v>
      </c>
      <c r="D264" s="55">
        <f t="shared" si="4"/>
        <v>0</v>
      </c>
      <c r="E264" s="16">
        <v>0</v>
      </c>
    </row>
    <row r="265" spans="1:5" x14ac:dyDescent="0.25">
      <c r="A265" s="21">
        <v>261</v>
      </c>
      <c r="B265" s="19">
        <f>('Vstupní data'!$B$9*'Vstupní data'!$B$8)*POWER(('Vstupní data'!$B$23),A265/12)</f>
        <v>0</v>
      </c>
      <c r="C265" s="19">
        <f>('Vstupní data'!$B$10*'Vstupní data'!$B$8)</f>
        <v>0</v>
      </c>
      <c r="D265" s="55">
        <f t="shared" si="4"/>
        <v>0</v>
      </c>
      <c r="E265" s="16">
        <v>0</v>
      </c>
    </row>
    <row r="266" spans="1:5" x14ac:dyDescent="0.25">
      <c r="A266" s="21">
        <v>262</v>
      </c>
      <c r="B266" s="19">
        <f>('Vstupní data'!$B$9*'Vstupní data'!$B$8)*POWER(('Vstupní data'!$B$23),A266/12)</f>
        <v>0</v>
      </c>
      <c r="C266" s="19">
        <f>('Vstupní data'!$B$10*'Vstupní data'!$B$8)</f>
        <v>0</v>
      </c>
      <c r="D266" s="55">
        <f t="shared" si="4"/>
        <v>0</v>
      </c>
      <c r="E266" s="16">
        <v>0</v>
      </c>
    </row>
    <row r="267" spans="1:5" x14ac:dyDescent="0.25">
      <c r="A267" s="21">
        <v>263</v>
      </c>
      <c r="B267" s="19">
        <f>('Vstupní data'!$B$9*'Vstupní data'!$B$8)*POWER(('Vstupní data'!$B$23),A267/12)</f>
        <v>0</v>
      </c>
      <c r="C267" s="19">
        <f>('Vstupní data'!$B$10*'Vstupní data'!$B$8)</f>
        <v>0</v>
      </c>
      <c r="D267" s="55">
        <f t="shared" si="4"/>
        <v>0</v>
      </c>
      <c r="E267" s="16">
        <v>0</v>
      </c>
    </row>
    <row r="268" spans="1:5" x14ac:dyDescent="0.25">
      <c r="A268" s="21">
        <v>264</v>
      </c>
      <c r="B268" s="19">
        <f>('Vstupní data'!$B$9*'Vstupní data'!$B$8)*POWER(('Vstupní data'!$B$23),A268/12)</f>
        <v>0</v>
      </c>
      <c r="C268" s="19">
        <f>('Vstupní data'!$B$10*'Vstupní data'!$B$8)</f>
        <v>0</v>
      </c>
      <c r="D268" s="55">
        <f t="shared" si="4"/>
        <v>0</v>
      </c>
      <c r="E268" s="16">
        <v>0</v>
      </c>
    </row>
    <row r="269" spans="1:5" x14ac:dyDescent="0.25">
      <c r="A269" s="21">
        <v>265</v>
      </c>
      <c r="B269" s="19">
        <f>('Vstupní data'!$B$9*'Vstupní data'!$B$8)*POWER(('Vstupní data'!$B$23),A269/12)</f>
        <v>0</v>
      </c>
      <c r="C269" s="19">
        <f>('Vstupní data'!$B$10*'Vstupní data'!$B$8)</f>
        <v>0</v>
      </c>
      <c r="D269" s="55">
        <f t="shared" si="4"/>
        <v>0</v>
      </c>
      <c r="E269" s="16">
        <v>0</v>
      </c>
    </row>
    <row r="270" spans="1:5" x14ac:dyDescent="0.25">
      <c r="A270" s="21">
        <v>266</v>
      </c>
      <c r="B270" s="19">
        <f>('Vstupní data'!$B$9*'Vstupní data'!$B$8)*POWER(('Vstupní data'!$B$23),A270/12)</f>
        <v>0</v>
      </c>
      <c r="C270" s="19">
        <f>('Vstupní data'!$B$10*'Vstupní data'!$B$8)</f>
        <v>0</v>
      </c>
      <c r="D270" s="55">
        <f t="shared" si="4"/>
        <v>0</v>
      </c>
      <c r="E270" s="16">
        <v>0</v>
      </c>
    </row>
    <row r="271" spans="1:5" x14ac:dyDescent="0.25">
      <c r="A271" s="21">
        <v>267</v>
      </c>
      <c r="B271" s="19">
        <f>('Vstupní data'!$B$9*'Vstupní data'!$B$8)*POWER(('Vstupní data'!$B$23),A271/12)</f>
        <v>0</v>
      </c>
      <c r="C271" s="19">
        <f>('Vstupní data'!$B$10*'Vstupní data'!$B$8)</f>
        <v>0</v>
      </c>
      <c r="D271" s="55">
        <f t="shared" si="4"/>
        <v>0</v>
      </c>
      <c r="E271" s="16">
        <v>0</v>
      </c>
    </row>
    <row r="272" spans="1:5" x14ac:dyDescent="0.25">
      <c r="A272" s="21">
        <v>268</v>
      </c>
      <c r="B272" s="19">
        <f>('Vstupní data'!$B$9*'Vstupní data'!$B$8)*POWER(('Vstupní data'!$B$23),A272/12)</f>
        <v>0</v>
      </c>
      <c r="C272" s="19">
        <f>('Vstupní data'!$B$10*'Vstupní data'!$B$8)</f>
        <v>0</v>
      </c>
      <c r="D272" s="55">
        <f t="shared" si="4"/>
        <v>0</v>
      </c>
      <c r="E272" s="16">
        <v>0</v>
      </c>
    </row>
    <row r="273" spans="1:5" x14ac:dyDescent="0.25">
      <c r="A273" s="21">
        <v>269</v>
      </c>
      <c r="B273" s="19">
        <f>('Vstupní data'!$B$9*'Vstupní data'!$B$8)*POWER(('Vstupní data'!$B$23),A273/12)</f>
        <v>0</v>
      </c>
      <c r="C273" s="19">
        <f>('Vstupní data'!$B$10*'Vstupní data'!$B$8)</f>
        <v>0</v>
      </c>
      <c r="D273" s="55">
        <f t="shared" si="4"/>
        <v>0</v>
      </c>
      <c r="E273" s="16">
        <v>0</v>
      </c>
    </row>
    <row r="274" spans="1:5" x14ac:dyDescent="0.25">
      <c r="A274" s="21">
        <v>270</v>
      </c>
      <c r="B274" s="19">
        <f>('Vstupní data'!$B$9*'Vstupní data'!$B$8)*POWER(('Vstupní data'!$B$23),A274/12)</f>
        <v>0</v>
      </c>
      <c r="C274" s="19">
        <f>('Vstupní data'!$B$10*'Vstupní data'!$B$8)</f>
        <v>0</v>
      </c>
      <c r="D274" s="55">
        <f t="shared" si="4"/>
        <v>0</v>
      </c>
      <c r="E274" s="16">
        <v>0</v>
      </c>
    </row>
    <row r="275" spans="1:5" x14ac:dyDescent="0.25">
      <c r="A275" s="21">
        <v>271</v>
      </c>
      <c r="B275" s="19">
        <f>('Vstupní data'!$B$9*'Vstupní data'!$B$8)*POWER(('Vstupní data'!$B$23),A275/12)</f>
        <v>0</v>
      </c>
      <c r="C275" s="19">
        <f>('Vstupní data'!$B$10*'Vstupní data'!$B$8)</f>
        <v>0</v>
      </c>
      <c r="D275" s="55">
        <f t="shared" si="4"/>
        <v>0</v>
      </c>
      <c r="E275" s="16">
        <v>0</v>
      </c>
    </row>
    <row r="276" spans="1:5" x14ac:dyDescent="0.25">
      <c r="A276" s="21">
        <v>272</v>
      </c>
      <c r="B276" s="19">
        <f>('Vstupní data'!$B$9*'Vstupní data'!$B$8)*POWER(('Vstupní data'!$B$23),A276/12)</f>
        <v>0</v>
      </c>
      <c r="C276" s="19">
        <f>('Vstupní data'!$B$10*'Vstupní data'!$B$8)</f>
        <v>0</v>
      </c>
      <c r="D276" s="55">
        <f t="shared" si="4"/>
        <v>0</v>
      </c>
      <c r="E276" s="16">
        <v>0</v>
      </c>
    </row>
    <row r="277" spans="1:5" x14ac:dyDescent="0.25">
      <c r="A277" s="21">
        <v>273</v>
      </c>
      <c r="B277" s="19">
        <f>('Vstupní data'!$B$9*'Vstupní data'!$B$8)*POWER(('Vstupní data'!$B$23),A277/12)</f>
        <v>0</v>
      </c>
      <c r="C277" s="19">
        <f>('Vstupní data'!$B$10*'Vstupní data'!$B$8)</f>
        <v>0</v>
      </c>
      <c r="D277" s="55">
        <f t="shared" si="4"/>
        <v>0</v>
      </c>
      <c r="E277" s="16">
        <v>0</v>
      </c>
    </row>
    <row r="278" spans="1:5" x14ac:dyDescent="0.25">
      <c r="A278" s="21">
        <v>274</v>
      </c>
      <c r="B278" s="19">
        <f>('Vstupní data'!$B$9*'Vstupní data'!$B$8)*POWER(('Vstupní data'!$B$23),A278/12)</f>
        <v>0</v>
      </c>
      <c r="C278" s="19">
        <f>('Vstupní data'!$B$10*'Vstupní data'!$B$8)</f>
        <v>0</v>
      </c>
      <c r="D278" s="55">
        <f t="shared" si="4"/>
        <v>0</v>
      </c>
      <c r="E278" s="16">
        <v>0</v>
      </c>
    </row>
    <row r="279" spans="1:5" x14ac:dyDescent="0.25">
      <c r="A279" s="21">
        <v>275</v>
      </c>
      <c r="B279" s="19">
        <f>('Vstupní data'!$B$9*'Vstupní data'!$B$8)*POWER(('Vstupní data'!$B$23),A279/12)</f>
        <v>0</v>
      </c>
      <c r="C279" s="19">
        <f>('Vstupní data'!$B$10*'Vstupní data'!$B$8)</f>
        <v>0</v>
      </c>
      <c r="D279" s="55">
        <f t="shared" si="4"/>
        <v>0</v>
      </c>
      <c r="E279" s="16">
        <v>0</v>
      </c>
    </row>
    <row r="280" spans="1:5" x14ac:dyDescent="0.25">
      <c r="A280" s="21">
        <v>276</v>
      </c>
      <c r="B280" s="19">
        <f>('Vstupní data'!$B$9*'Vstupní data'!$B$8)*POWER(('Vstupní data'!$B$23),A280/12)</f>
        <v>0</v>
      </c>
      <c r="C280" s="19">
        <f>('Vstupní data'!$B$10*'Vstupní data'!$B$8)</f>
        <v>0</v>
      </c>
      <c r="D280" s="55">
        <f t="shared" si="4"/>
        <v>0</v>
      </c>
      <c r="E280" s="16">
        <v>0</v>
      </c>
    </row>
    <row r="281" spans="1:5" x14ac:dyDescent="0.25">
      <c r="A281" s="21">
        <v>277</v>
      </c>
      <c r="B281" s="19">
        <f>('Vstupní data'!$B$9*'Vstupní data'!$B$8)*POWER(('Vstupní data'!$B$23),A281/12)</f>
        <v>0</v>
      </c>
      <c r="C281" s="19">
        <f>('Vstupní data'!$B$10*'Vstupní data'!$B$8)</f>
        <v>0</v>
      </c>
      <c r="D281" s="55">
        <f t="shared" si="4"/>
        <v>0</v>
      </c>
      <c r="E281" s="16">
        <v>0</v>
      </c>
    </row>
    <row r="282" spans="1:5" x14ac:dyDescent="0.25">
      <c r="A282" s="21">
        <v>278</v>
      </c>
      <c r="B282" s="19">
        <f>('Vstupní data'!$B$9*'Vstupní data'!$B$8)*POWER(('Vstupní data'!$B$23),A282/12)</f>
        <v>0</v>
      </c>
      <c r="C282" s="19">
        <f>('Vstupní data'!$B$10*'Vstupní data'!$B$8)</f>
        <v>0</v>
      </c>
      <c r="D282" s="55">
        <f t="shared" si="4"/>
        <v>0</v>
      </c>
      <c r="E282" s="16">
        <v>0</v>
      </c>
    </row>
    <row r="283" spans="1:5" x14ac:dyDescent="0.25">
      <c r="A283" s="21">
        <v>279</v>
      </c>
      <c r="B283" s="19">
        <f>('Vstupní data'!$B$9*'Vstupní data'!$B$8)*POWER(('Vstupní data'!$B$23),A283/12)</f>
        <v>0</v>
      </c>
      <c r="C283" s="19">
        <f>('Vstupní data'!$B$10*'Vstupní data'!$B$8)</f>
        <v>0</v>
      </c>
      <c r="D283" s="55">
        <f t="shared" si="4"/>
        <v>0</v>
      </c>
      <c r="E283" s="16">
        <v>0</v>
      </c>
    </row>
    <row r="284" spans="1:5" x14ac:dyDescent="0.25">
      <c r="A284" s="21">
        <v>280</v>
      </c>
      <c r="B284" s="19">
        <f>('Vstupní data'!$B$9*'Vstupní data'!$B$8)*POWER(('Vstupní data'!$B$23),A284/12)</f>
        <v>0</v>
      </c>
      <c r="C284" s="19">
        <f>('Vstupní data'!$B$10*'Vstupní data'!$B$8)</f>
        <v>0</v>
      </c>
      <c r="D284" s="55">
        <f t="shared" si="4"/>
        <v>0</v>
      </c>
      <c r="E284" s="16">
        <v>0</v>
      </c>
    </row>
    <row r="285" spans="1:5" x14ac:dyDescent="0.25">
      <c r="A285" s="21">
        <v>281</v>
      </c>
      <c r="B285" s="19">
        <f>('Vstupní data'!$B$9*'Vstupní data'!$B$8)*POWER(('Vstupní data'!$B$23),A285/12)</f>
        <v>0</v>
      </c>
      <c r="C285" s="19">
        <f>('Vstupní data'!$B$10*'Vstupní data'!$B$8)</f>
        <v>0</v>
      </c>
      <c r="D285" s="55">
        <f t="shared" si="4"/>
        <v>0</v>
      </c>
      <c r="E285" s="16">
        <v>0</v>
      </c>
    </row>
    <row r="286" spans="1:5" x14ac:dyDescent="0.25">
      <c r="A286" s="21">
        <v>282</v>
      </c>
      <c r="B286" s="19">
        <f>('Vstupní data'!$B$9*'Vstupní data'!$B$8)*POWER(('Vstupní data'!$B$23),A286/12)</f>
        <v>0</v>
      </c>
      <c r="C286" s="19">
        <f>('Vstupní data'!$B$10*'Vstupní data'!$B$8)</f>
        <v>0</v>
      </c>
      <c r="D286" s="55">
        <f t="shared" si="4"/>
        <v>0</v>
      </c>
      <c r="E286" s="16">
        <v>0</v>
      </c>
    </row>
    <row r="287" spans="1:5" x14ac:dyDescent="0.25">
      <c r="A287" s="21">
        <v>283</v>
      </c>
      <c r="B287" s="19">
        <f>('Vstupní data'!$B$9*'Vstupní data'!$B$8)*POWER(('Vstupní data'!$B$23),A287/12)</f>
        <v>0</v>
      </c>
      <c r="C287" s="19">
        <f>('Vstupní data'!$B$10*'Vstupní data'!$B$8)</f>
        <v>0</v>
      </c>
      <c r="D287" s="55">
        <f t="shared" si="4"/>
        <v>0</v>
      </c>
      <c r="E287" s="16">
        <v>0</v>
      </c>
    </row>
    <row r="288" spans="1:5" x14ac:dyDescent="0.25">
      <c r="A288" s="21">
        <v>284</v>
      </c>
      <c r="B288" s="19">
        <f>('Vstupní data'!$B$9*'Vstupní data'!$B$8)*POWER(('Vstupní data'!$B$23),A288/12)</f>
        <v>0</v>
      </c>
      <c r="C288" s="19">
        <f>('Vstupní data'!$B$10*'Vstupní data'!$B$8)</f>
        <v>0</v>
      </c>
      <c r="D288" s="55">
        <f t="shared" si="4"/>
        <v>0</v>
      </c>
      <c r="E288" s="16">
        <v>0</v>
      </c>
    </row>
    <row r="289" spans="1:5" x14ac:dyDescent="0.25">
      <c r="A289" s="21">
        <v>285</v>
      </c>
      <c r="B289" s="19">
        <f>('Vstupní data'!$B$9*'Vstupní data'!$B$8)*POWER(('Vstupní data'!$B$23),A289/12)</f>
        <v>0</v>
      </c>
      <c r="C289" s="19">
        <f>('Vstupní data'!$B$10*'Vstupní data'!$B$8)</f>
        <v>0</v>
      </c>
      <c r="D289" s="55">
        <f t="shared" si="4"/>
        <v>0</v>
      </c>
      <c r="E289" s="16">
        <v>0</v>
      </c>
    </row>
    <row r="290" spans="1:5" x14ac:dyDescent="0.25">
      <c r="A290" s="21">
        <v>286</v>
      </c>
      <c r="B290" s="19">
        <f>('Vstupní data'!$B$9*'Vstupní data'!$B$8)*POWER(('Vstupní data'!$B$23),A290/12)</f>
        <v>0</v>
      </c>
      <c r="C290" s="19">
        <f>('Vstupní data'!$B$10*'Vstupní data'!$B$8)</f>
        <v>0</v>
      </c>
      <c r="D290" s="55">
        <f t="shared" si="4"/>
        <v>0</v>
      </c>
      <c r="E290" s="16">
        <v>0</v>
      </c>
    </row>
    <row r="291" spans="1:5" x14ac:dyDescent="0.25">
      <c r="A291" s="21">
        <v>287</v>
      </c>
      <c r="B291" s="19">
        <f>('Vstupní data'!$B$9*'Vstupní data'!$B$8)*POWER(('Vstupní data'!$B$23),A291/12)</f>
        <v>0</v>
      </c>
      <c r="C291" s="19">
        <f>('Vstupní data'!$B$10*'Vstupní data'!$B$8)</f>
        <v>0</v>
      </c>
      <c r="D291" s="55">
        <f t="shared" si="4"/>
        <v>0</v>
      </c>
      <c r="E291" s="16">
        <v>0</v>
      </c>
    </row>
    <row r="292" spans="1:5" x14ac:dyDescent="0.25">
      <c r="A292" s="21">
        <v>288</v>
      </c>
      <c r="B292" s="19">
        <f>('Vstupní data'!$B$9*'Vstupní data'!$B$8)*POWER(('Vstupní data'!$B$23),A292/12)</f>
        <v>0</v>
      </c>
      <c r="C292" s="19">
        <f>('Vstupní data'!$B$10*'Vstupní data'!$B$8)</f>
        <v>0</v>
      </c>
      <c r="D292" s="55">
        <f t="shared" si="4"/>
        <v>0</v>
      </c>
      <c r="E292" s="16">
        <v>0</v>
      </c>
    </row>
    <row r="293" spans="1:5" x14ac:dyDescent="0.25">
      <c r="A293" s="21">
        <v>289</v>
      </c>
      <c r="B293" s="19">
        <f>('Vstupní data'!$B$9*'Vstupní data'!$B$8)*POWER(('Vstupní data'!$B$23),A293/12)</f>
        <v>0</v>
      </c>
      <c r="C293" s="19">
        <f>('Vstupní data'!$B$10*'Vstupní data'!$B$8)</f>
        <v>0</v>
      </c>
      <c r="D293" s="55">
        <f t="shared" si="4"/>
        <v>0</v>
      </c>
      <c r="E293" s="16">
        <v>0</v>
      </c>
    </row>
    <row r="294" spans="1:5" x14ac:dyDescent="0.25">
      <c r="A294" s="21">
        <v>290</v>
      </c>
      <c r="B294" s="19">
        <f>('Vstupní data'!$B$9*'Vstupní data'!$B$8)*POWER(('Vstupní data'!$B$23),A294/12)</f>
        <v>0</v>
      </c>
      <c r="C294" s="19">
        <f>('Vstupní data'!$B$10*'Vstupní data'!$B$8)</f>
        <v>0</v>
      </c>
      <c r="D294" s="55">
        <f t="shared" si="4"/>
        <v>0</v>
      </c>
      <c r="E294" s="16">
        <v>0</v>
      </c>
    </row>
    <row r="295" spans="1:5" x14ac:dyDescent="0.25">
      <c r="A295" s="21">
        <v>291</v>
      </c>
      <c r="B295" s="19">
        <f>('Vstupní data'!$B$9*'Vstupní data'!$B$8)*POWER(('Vstupní data'!$B$23),A295/12)</f>
        <v>0</v>
      </c>
      <c r="C295" s="19">
        <f>('Vstupní data'!$B$10*'Vstupní data'!$B$8)</f>
        <v>0</v>
      </c>
      <c r="D295" s="55">
        <f t="shared" si="4"/>
        <v>0</v>
      </c>
      <c r="E295" s="16">
        <v>0</v>
      </c>
    </row>
    <row r="296" spans="1:5" x14ac:dyDescent="0.25">
      <c r="A296" s="21">
        <v>292</v>
      </c>
      <c r="B296" s="19">
        <f>('Vstupní data'!$B$9*'Vstupní data'!$B$8)*POWER(('Vstupní data'!$B$23),A296/12)</f>
        <v>0</v>
      </c>
      <c r="C296" s="19">
        <f>('Vstupní data'!$B$10*'Vstupní data'!$B$8)</f>
        <v>0</v>
      </c>
      <c r="D296" s="55">
        <f t="shared" si="4"/>
        <v>0</v>
      </c>
      <c r="E296" s="16">
        <v>0</v>
      </c>
    </row>
    <row r="297" spans="1:5" x14ac:dyDescent="0.25">
      <c r="A297" s="21">
        <v>293</v>
      </c>
      <c r="B297" s="19">
        <f>('Vstupní data'!$B$9*'Vstupní data'!$B$8)*POWER(('Vstupní data'!$B$23),A297/12)</f>
        <v>0</v>
      </c>
      <c r="C297" s="19">
        <f>('Vstupní data'!$B$10*'Vstupní data'!$B$8)</f>
        <v>0</v>
      </c>
      <c r="D297" s="55">
        <f t="shared" si="4"/>
        <v>0</v>
      </c>
      <c r="E297" s="16">
        <v>0</v>
      </c>
    </row>
    <row r="298" spans="1:5" x14ac:dyDescent="0.25">
      <c r="A298" s="21">
        <v>294</v>
      </c>
      <c r="B298" s="19">
        <f>('Vstupní data'!$B$9*'Vstupní data'!$B$8)*POWER(('Vstupní data'!$B$23),A298/12)</f>
        <v>0</v>
      </c>
      <c r="C298" s="19">
        <f>('Vstupní data'!$B$10*'Vstupní data'!$B$8)</f>
        <v>0</v>
      </c>
      <c r="D298" s="55">
        <f t="shared" si="4"/>
        <v>0</v>
      </c>
      <c r="E298" s="16">
        <v>0</v>
      </c>
    </row>
    <row r="299" spans="1:5" x14ac:dyDescent="0.25">
      <c r="A299" s="21">
        <v>295</v>
      </c>
      <c r="B299" s="19">
        <f>('Vstupní data'!$B$9*'Vstupní data'!$B$8)*POWER(('Vstupní data'!$B$23),A299/12)</f>
        <v>0</v>
      </c>
      <c r="C299" s="19">
        <f>('Vstupní data'!$B$10*'Vstupní data'!$B$8)</f>
        <v>0</v>
      </c>
      <c r="D299" s="55">
        <f t="shared" si="4"/>
        <v>0</v>
      </c>
      <c r="E299" s="16">
        <v>0</v>
      </c>
    </row>
    <row r="300" spans="1:5" x14ac:dyDescent="0.25">
      <c r="A300" s="21">
        <v>296</v>
      </c>
      <c r="B300" s="19">
        <f>('Vstupní data'!$B$9*'Vstupní data'!$B$8)*POWER(('Vstupní data'!$B$23),A300/12)</f>
        <v>0</v>
      </c>
      <c r="C300" s="19">
        <f>('Vstupní data'!$B$10*'Vstupní data'!$B$8)</f>
        <v>0</v>
      </c>
      <c r="D300" s="55">
        <f t="shared" si="4"/>
        <v>0</v>
      </c>
      <c r="E300" s="16">
        <v>0</v>
      </c>
    </row>
    <row r="301" spans="1:5" x14ac:dyDescent="0.25">
      <c r="A301" s="21">
        <v>297</v>
      </c>
      <c r="B301" s="19">
        <f>('Vstupní data'!$B$9*'Vstupní data'!$B$8)*POWER(('Vstupní data'!$B$23),A301/12)</f>
        <v>0</v>
      </c>
      <c r="C301" s="19">
        <f>('Vstupní data'!$B$10*'Vstupní data'!$B$8)</f>
        <v>0</v>
      </c>
      <c r="D301" s="55">
        <f t="shared" si="4"/>
        <v>0</v>
      </c>
      <c r="E301" s="16">
        <v>0</v>
      </c>
    </row>
    <row r="302" spans="1:5" x14ac:dyDescent="0.25">
      <c r="A302" s="21">
        <v>298</v>
      </c>
      <c r="B302" s="19">
        <f>('Vstupní data'!$B$9*'Vstupní data'!$B$8)*POWER(('Vstupní data'!$B$23),A302/12)</f>
        <v>0</v>
      </c>
      <c r="C302" s="19">
        <f>('Vstupní data'!$B$10*'Vstupní data'!$B$8)</f>
        <v>0</v>
      </c>
      <c r="D302" s="55">
        <f t="shared" si="4"/>
        <v>0</v>
      </c>
      <c r="E302" s="16">
        <v>0</v>
      </c>
    </row>
    <row r="303" spans="1:5" x14ac:dyDescent="0.25">
      <c r="A303" s="21">
        <v>299</v>
      </c>
      <c r="B303" s="19">
        <f>('Vstupní data'!$B$9*'Vstupní data'!$B$8)*POWER(('Vstupní data'!$B$23),A303/12)</f>
        <v>0</v>
      </c>
      <c r="C303" s="19">
        <f>('Vstupní data'!$B$10*'Vstupní data'!$B$8)</f>
        <v>0</v>
      </c>
      <c r="D303" s="55">
        <f t="shared" si="4"/>
        <v>0</v>
      </c>
      <c r="E303" s="16">
        <v>0</v>
      </c>
    </row>
    <row r="304" spans="1:5" x14ac:dyDescent="0.25">
      <c r="A304" s="21">
        <v>300</v>
      </c>
      <c r="B304" s="19">
        <f>('Vstupní data'!$B$9*'Vstupní data'!$B$8)*POWER(('Vstupní data'!$B$23),A304/12)</f>
        <v>0</v>
      </c>
      <c r="C304" s="19">
        <f>('Vstupní data'!$B$10*'Vstupní data'!$B$8)</f>
        <v>0</v>
      </c>
      <c r="D304" s="55">
        <f t="shared" si="4"/>
        <v>0</v>
      </c>
      <c r="E304" s="16">
        <v>0</v>
      </c>
    </row>
    <row r="305" spans="1:5" x14ac:dyDescent="0.25">
      <c r="A305" s="21">
        <v>301</v>
      </c>
      <c r="B305" s="19">
        <f>('Vstupní data'!$B$9*'Vstupní data'!$B$8)*POWER(('Vstupní data'!$B$23),A305/12)</f>
        <v>0</v>
      </c>
      <c r="C305" s="19">
        <f>('Vstupní data'!$B$10*'Vstupní data'!$B$8)</f>
        <v>0</v>
      </c>
      <c r="D305" s="55">
        <f t="shared" si="4"/>
        <v>0</v>
      </c>
      <c r="E305" s="16">
        <v>0</v>
      </c>
    </row>
    <row r="306" spans="1:5" x14ac:dyDescent="0.25">
      <c r="A306" s="21">
        <v>302</v>
      </c>
      <c r="B306" s="19">
        <f>('Vstupní data'!$B$9*'Vstupní data'!$B$8)*POWER(('Vstupní data'!$B$23),A306/12)</f>
        <v>0</v>
      </c>
      <c r="C306" s="19">
        <f>('Vstupní data'!$B$10*'Vstupní data'!$B$8)</f>
        <v>0</v>
      </c>
      <c r="D306" s="55">
        <f t="shared" si="4"/>
        <v>0</v>
      </c>
      <c r="E306" s="16">
        <v>0</v>
      </c>
    </row>
    <row r="307" spans="1:5" x14ac:dyDescent="0.25">
      <c r="A307" s="21">
        <v>303</v>
      </c>
      <c r="B307" s="19">
        <f>('Vstupní data'!$B$9*'Vstupní data'!$B$8)*POWER(('Vstupní data'!$B$23),A307/12)</f>
        <v>0</v>
      </c>
      <c r="C307" s="19">
        <f>('Vstupní data'!$B$10*'Vstupní data'!$B$8)</f>
        <v>0</v>
      </c>
      <c r="D307" s="55">
        <f t="shared" si="4"/>
        <v>0</v>
      </c>
      <c r="E307" s="16">
        <v>0</v>
      </c>
    </row>
    <row r="308" spans="1:5" x14ac:dyDescent="0.25">
      <c r="A308" s="21">
        <v>304</v>
      </c>
      <c r="B308" s="19">
        <f>('Vstupní data'!$B$9*'Vstupní data'!$B$8)*POWER(('Vstupní data'!$B$23),A308/12)</f>
        <v>0</v>
      </c>
      <c r="C308" s="19">
        <f>('Vstupní data'!$B$10*'Vstupní data'!$B$8)</f>
        <v>0</v>
      </c>
      <c r="D308" s="55">
        <f t="shared" si="4"/>
        <v>0</v>
      </c>
      <c r="E308" s="16">
        <v>0</v>
      </c>
    </row>
    <row r="309" spans="1:5" x14ac:dyDescent="0.25">
      <c r="A309" s="21">
        <v>305</v>
      </c>
      <c r="B309" s="19">
        <f>('Vstupní data'!$B$9*'Vstupní data'!$B$8)*POWER(('Vstupní data'!$B$23),A309/12)</f>
        <v>0</v>
      </c>
      <c r="C309" s="19">
        <f>('Vstupní data'!$B$10*'Vstupní data'!$B$8)</f>
        <v>0</v>
      </c>
      <c r="D309" s="55">
        <f t="shared" si="4"/>
        <v>0</v>
      </c>
      <c r="E309" s="16">
        <v>0</v>
      </c>
    </row>
    <row r="310" spans="1:5" x14ac:dyDescent="0.25">
      <c r="A310" s="21">
        <v>306</v>
      </c>
      <c r="B310" s="19">
        <f>('Vstupní data'!$B$9*'Vstupní data'!$B$8)*POWER(('Vstupní data'!$B$23),A310/12)</f>
        <v>0</v>
      </c>
      <c r="C310" s="19">
        <f>('Vstupní data'!$B$10*'Vstupní data'!$B$8)</f>
        <v>0</v>
      </c>
      <c r="D310" s="55">
        <f t="shared" si="4"/>
        <v>0</v>
      </c>
      <c r="E310" s="16">
        <v>0</v>
      </c>
    </row>
    <row r="311" spans="1:5" x14ac:dyDescent="0.25">
      <c r="A311" s="21">
        <v>307</v>
      </c>
      <c r="B311" s="19">
        <f>('Vstupní data'!$B$9*'Vstupní data'!$B$8)*POWER(('Vstupní data'!$B$23),A311/12)</f>
        <v>0</v>
      </c>
      <c r="C311" s="19">
        <f>('Vstupní data'!$B$10*'Vstupní data'!$B$8)</f>
        <v>0</v>
      </c>
      <c r="D311" s="55">
        <f t="shared" si="4"/>
        <v>0</v>
      </c>
      <c r="E311" s="16">
        <v>0</v>
      </c>
    </row>
    <row r="312" spans="1:5" x14ac:dyDescent="0.25">
      <c r="A312" s="21">
        <v>308</v>
      </c>
      <c r="B312" s="19">
        <f>('Vstupní data'!$B$9*'Vstupní data'!$B$8)*POWER(('Vstupní data'!$B$23),A312/12)</f>
        <v>0</v>
      </c>
      <c r="C312" s="19">
        <f>('Vstupní data'!$B$10*'Vstupní data'!$B$8)</f>
        <v>0</v>
      </c>
      <c r="D312" s="55">
        <f t="shared" si="4"/>
        <v>0</v>
      </c>
      <c r="E312" s="16">
        <v>0</v>
      </c>
    </row>
    <row r="313" spans="1:5" x14ac:dyDescent="0.25">
      <c r="A313" s="21">
        <v>309</v>
      </c>
      <c r="B313" s="19">
        <f>('Vstupní data'!$B$9*'Vstupní data'!$B$8)*POWER(('Vstupní data'!$B$23),A313/12)</f>
        <v>0</v>
      </c>
      <c r="C313" s="19">
        <f>('Vstupní data'!$B$10*'Vstupní data'!$B$8)</f>
        <v>0</v>
      </c>
      <c r="D313" s="55">
        <f t="shared" si="4"/>
        <v>0</v>
      </c>
      <c r="E313" s="16">
        <v>0</v>
      </c>
    </row>
    <row r="314" spans="1:5" x14ac:dyDescent="0.25">
      <c r="A314" s="21">
        <v>310</v>
      </c>
      <c r="B314" s="19">
        <f>('Vstupní data'!$B$9*'Vstupní data'!$B$8)*POWER(('Vstupní data'!$B$23),A314/12)</f>
        <v>0</v>
      </c>
      <c r="C314" s="19">
        <f>('Vstupní data'!$B$10*'Vstupní data'!$B$8)</f>
        <v>0</v>
      </c>
      <c r="D314" s="55">
        <f t="shared" si="4"/>
        <v>0</v>
      </c>
      <c r="E314" s="16">
        <v>0</v>
      </c>
    </row>
    <row r="315" spans="1:5" x14ac:dyDescent="0.25">
      <c r="A315" s="21">
        <v>311</v>
      </c>
      <c r="B315" s="19">
        <f>('Vstupní data'!$B$9*'Vstupní data'!$B$8)*POWER(('Vstupní data'!$B$23),A315/12)</f>
        <v>0</v>
      </c>
      <c r="C315" s="19">
        <f>('Vstupní data'!$B$10*'Vstupní data'!$B$8)</f>
        <v>0</v>
      </c>
      <c r="D315" s="55">
        <f t="shared" si="4"/>
        <v>0</v>
      </c>
      <c r="E315" s="16">
        <v>0</v>
      </c>
    </row>
    <row r="316" spans="1:5" x14ac:dyDescent="0.25">
      <c r="A316" s="21">
        <v>312</v>
      </c>
      <c r="B316" s="19">
        <f>('Vstupní data'!$B$9*'Vstupní data'!$B$8)*POWER(('Vstupní data'!$B$23),A316/12)</f>
        <v>0</v>
      </c>
      <c r="C316" s="19">
        <f>('Vstupní data'!$B$10*'Vstupní data'!$B$8)</f>
        <v>0</v>
      </c>
      <c r="D316" s="55">
        <f t="shared" si="4"/>
        <v>0</v>
      </c>
      <c r="E316" s="16">
        <v>0</v>
      </c>
    </row>
    <row r="317" spans="1:5" x14ac:dyDescent="0.25">
      <c r="A317" s="21">
        <v>313</v>
      </c>
      <c r="B317" s="19">
        <f>('Vstupní data'!$B$9*'Vstupní data'!$B$8)*POWER(('Vstupní data'!$B$23),A317/12)</f>
        <v>0</v>
      </c>
      <c r="C317" s="19">
        <f>('Vstupní data'!$B$10*'Vstupní data'!$B$8)</f>
        <v>0</v>
      </c>
      <c r="D317" s="55">
        <f t="shared" si="4"/>
        <v>0</v>
      </c>
      <c r="E317" s="16">
        <v>0</v>
      </c>
    </row>
    <row r="318" spans="1:5" x14ac:dyDescent="0.25">
      <c r="A318" s="21">
        <v>314</v>
      </c>
      <c r="B318" s="19">
        <f>('Vstupní data'!$B$9*'Vstupní data'!$B$8)*POWER(('Vstupní data'!$B$23),A318/12)</f>
        <v>0</v>
      </c>
      <c r="C318" s="19">
        <f>('Vstupní data'!$B$10*'Vstupní data'!$B$8)</f>
        <v>0</v>
      </c>
      <c r="D318" s="55">
        <f t="shared" si="4"/>
        <v>0</v>
      </c>
      <c r="E318" s="16">
        <v>0</v>
      </c>
    </row>
    <row r="319" spans="1:5" x14ac:dyDescent="0.25">
      <c r="A319" s="21">
        <v>315</v>
      </c>
      <c r="B319" s="19">
        <f>('Vstupní data'!$B$9*'Vstupní data'!$B$8)*POWER(('Vstupní data'!$B$23),A319/12)</f>
        <v>0</v>
      </c>
      <c r="C319" s="19">
        <f>('Vstupní data'!$B$10*'Vstupní data'!$B$8)</f>
        <v>0</v>
      </c>
      <c r="D319" s="55">
        <f t="shared" si="4"/>
        <v>0</v>
      </c>
      <c r="E319" s="16">
        <v>0</v>
      </c>
    </row>
    <row r="320" spans="1:5" x14ac:dyDescent="0.25">
      <c r="A320" s="21">
        <v>316</v>
      </c>
      <c r="B320" s="19">
        <f>('Vstupní data'!$B$9*'Vstupní data'!$B$8)*POWER(('Vstupní data'!$B$23),A320/12)</f>
        <v>0</v>
      </c>
      <c r="C320" s="19">
        <f>('Vstupní data'!$B$10*'Vstupní data'!$B$8)</f>
        <v>0</v>
      </c>
      <c r="D320" s="55">
        <f t="shared" si="4"/>
        <v>0</v>
      </c>
      <c r="E320" s="16">
        <v>0</v>
      </c>
    </row>
    <row r="321" spans="1:5" x14ac:dyDescent="0.25">
      <c r="A321" s="21">
        <v>317</v>
      </c>
      <c r="B321" s="19">
        <f>('Vstupní data'!$B$9*'Vstupní data'!$B$8)*POWER(('Vstupní data'!$B$23),A321/12)</f>
        <v>0</v>
      </c>
      <c r="C321" s="19">
        <f>('Vstupní data'!$B$10*'Vstupní data'!$B$8)</f>
        <v>0</v>
      </c>
      <c r="D321" s="55">
        <f t="shared" si="4"/>
        <v>0</v>
      </c>
      <c r="E321" s="16">
        <v>0</v>
      </c>
    </row>
    <row r="322" spans="1:5" x14ac:dyDescent="0.25">
      <c r="A322" s="21">
        <v>318</v>
      </c>
      <c r="B322" s="19">
        <f>('Vstupní data'!$B$9*'Vstupní data'!$B$8)*POWER(('Vstupní data'!$B$23),A322/12)</f>
        <v>0</v>
      </c>
      <c r="C322" s="19">
        <f>('Vstupní data'!$B$10*'Vstupní data'!$B$8)</f>
        <v>0</v>
      </c>
      <c r="D322" s="55">
        <f t="shared" si="4"/>
        <v>0</v>
      </c>
      <c r="E322" s="16">
        <v>0</v>
      </c>
    </row>
    <row r="323" spans="1:5" x14ac:dyDescent="0.25">
      <c r="A323" s="21">
        <v>319</v>
      </c>
      <c r="B323" s="19">
        <f>('Vstupní data'!$B$9*'Vstupní data'!$B$8)*POWER(('Vstupní data'!$B$23),A323/12)</f>
        <v>0</v>
      </c>
      <c r="C323" s="19">
        <f>('Vstupní data'!$B$10*'Vstupní data'!$B$8)</f>
        <v>0</v>
      </c>
      <c r="D323" s="55">
        <f t="shared" si="4"/>
        <v>0</v>
      </c>
      <c r="E323" s="16">
        <v>0</v>
      </c>
    </row>
    <row r="324" spans="1:5" x14ac:dyDescent="0.25">
      <c r="A324" s="21">
        <v>320</v>
      </c>
      <c r="B324" s="19">
        <f>('Vstupní data'!$B$9*'Vstupní data'!$B$8)*POWER(('Vstupní data'!$B$23),A324/12)</f>
        <v>0</v>
      </c>
      <c r="C324" s="19">
        <f>('Vstupní data'!$B$10*'Vstupní data'!$B$8)</f>
        <v>0</v>
      </c>
      <c r="D324" s="55">
        <f t="shared" si="4"/>
        <v>0</v>
      </c>
      <c r="E324" s="16">
        <v>0</v>
      </c>
    </row>
    <row r="325" spans="1:5" x14ac:dyDescent="0.25">
      <c r="A325" s="21">
        <v>321</v>
      </c>
      <c r="B325" s="19">
        <f>('Vstupní data'!$B$9*'Vstupní data'!$B$8)*POWER(('Vstupní data'!$B$23),A325/12)</f>
        <v>0</v>
      </c>
      <c r="C325" s="19">
        <f>('Vstupní data'!$B$10*'Vstupní data'!$B$8)</f>
        <v>0</v>
      </c>
      <c r="D325" s="55">
        <f t="shared" si="4"/>
        <v>0</v>
      </c>
      <c r="E325" s="16">
        <v>0</v>
      </c>
    </row>
    <row r="326" spans="1:5" x14ac:dyDescent="0.25">
      <c r="A326" s="21">
        <v>322</v>
      </c>
      <c r="B326" s="19">
        <f>('Vstupní data'!$B$9*'Vstupní data'!$B$8)*POWER(('Vstupní data'!$B$23),A326/12)</f>
        <v>0</v>
      </c>
      <c r="C326" s="19">
        <f>('Vstupní data'!$B$10*'Vstupní data'!$B$8)</f>
        <v>0</v>
      </c>
      <c r="D326" s="55">
        <f t="shared" ref="D326:D364" si="5">B326-C326</f>
        <v>0</v>
      </c>
      <c r="E326" s="16">
        <v>0</v>
      </c>
    </row>
    <row r="327" spans="1:5" x14ac:dyDescent="0.25">
      <c r="A327" s="21">
        <v>323</v>
      </c>
      <c r="B327" s="19">
        <f>('Vstupní data'!$B$9*'Vstupní data'!$B$8)*POWER(('Vstupní data'!$B$23),A327/12)</f>
        <v>0</v>
      </c>
      <c r="C327" s="19">
        <f>('Vstupní data'!$B$10*'Vstupní data'!$B$8)</f>
        <v>0</v>
      </c>
      <c r="D327" s="55">
        <f t="shared" si="5"/>
        <v>0</v>
      </c>
      <c r="E327" s="16">
        <v>0</v>
      </c>
    </row>
    <row r="328" spans="1:5" x14ac:dyDescent="0.25">
      <c r="A328" s="21">
        <v>324</v>
      </c>
      <c r="B328" s="19">
        <f>('Vstupní data'!$B$9*'Vstupní data'!$B$8)*POWER(('Vstupní data'!$B$23),A328/12)</f>
        <v>0</v>
      </c>
      <c r="C328" s="19">
        <f>('Vstupní data'!$B$10*'Vstupní data'!$B$8)</f>
        <v>0</v>
      </c>
      <c r="D328" s="55">
        <f t="shared" si="5"/>
        <v>0</v>
      </c>
      <c r="E328" s="16">
        <v>0</v>
      </c>
    </row>
    <row r="329" spans="1:5" x14ac:dyDescent="0.25">
      <c r="A329" s="21">
        <v>325</v>
      </c>
      <c r="B329" s="19">
        <f>('Vstupní data'!$B$9*'Vstupní data'!$B$8)*POWER(('Vstupní data'!$B$23),A329/12)</f>
        <v>0</v>
      </c>
      <c r="C329" s="19">
        <f>('Vstupní data'!$B$10*'Vstupní data'!$B$8)</f>
        <v>0</v>
      </c>
      <c r="D329" s="55">
        <f t="shared" si="5"/>
        <v>0</v>
      </c>
      <c r="E329" s="16">
        <v>0</v>
      </c>
    </row>
    <row r="330" spans="1:5" x14ac:dyDescent="0.25">
      <c r="A330" s="21">
        <v>326</v>
      </c>
      <c r="B330" s="19">
        <f>('Vstupní data'!$B$9*'Vstupní data'!$B$8)*POWER(('Vstupní data'!$B$23),A330/12)</f>
        <v>0</v>
      </c>
      <c r="C330" s="19">
        <f>('Vstupní data'!$B$10*'Vstupní data'!$B$8)</f>
        <v>0</v>
      </c>
      <c r="D330" s="55">
        <f t="shared" si="5"/>
        <v>0</v>
      </c>
      <c r="E330" s="16">
        <v>0</v>
      </c>
    </row>
    <row r="331" spans="1:5" x14ac:dyDescent="0.25">
      <c r="A331" s="21">
        <v>327</v>
      </c>
      <c r="B331" s="19">
        <f>('Vstupní data'!$B$9*'Vstupní data'!$B$8)*POWER(('Vstupní data'!$B$23),A331/12)</f>
        <v>0</v>
      </c>
      <c r="C331" s="19">
        <f>('Vstupní data'!$B$10*'Vstupní data'!$B$8)</f>
        <v>0</v>
      </c>
      <c r="D331" s="55">
        <f t="shared" si="5"/>
        <v>0</v>
      </c>
      <c r="E331" s="16">
        <v>0</v>
      </c>
    </row>
    <row r="332" spans="1:5" x14ac:dyDescent="0.25">
      <c r="A332" s="21">
        <v>328</v>
      </c>
      <c r="B332" s="19">
        <f>('Vstupní data'!$B$9*'Vstupní data'!$B$8)*POWER(('Vstupní data'!$B$23),A332/12)</f>
        <v>0</v>
      </c>
      <c r="C332" s="19">
        <f>('Vstupní data'!$B$10*'Vstupní data'!$B$8)</f>
        <v>0</v>
      </c>
      <c r="D332" s="55">
        <f t="shared" si="5"/>
        <v>0</v>
      </c>
      <c r="E332" s="16">
        <v>0</v>
      </c>
    </row>
    <row r="333" spans="1:5" x14ac:dyDescent="0.25">
      <c r="A333" s="21">
        <v>329</v>
      </c>
      <c r="B333" s="19">
        <f>('Vstupní data'!$B$9*'Vstupní data'!$B$8)*POWER(('Vstupní data'!$B$23),A333/12)</f>
        <v>0</v>
      </c>
      <c r="C333" s="19">
        <f>('Vstupní data'!$B$10*'Vstupní data'!$B$8)</f>
        <v>0</v>
      </c>
      <c r="D333" s="55">
        <f t="shared" si="5"/>
        <v>0</v>
      </c>
      <c r="E333" s="16">
        <v>0</v>
      </c>
    </row>
    <row r="334" spans="1:5" x14ac:dyDescent="0.25">
      <c r="A334" s="21">
        <v>330</v>
      </c>
      <c r="B334" s="19">
        <f>('Vstupní data'!$B$9*'Vstupní data'!$B$8)*POWER(('Vstupní data'!$B$23),A334/12)</f>
        <v>0</v>
      </c>
      <c r="C334" s="19">
        <f>('Vstupní data'!$B$10*'Vstupní data'!$B$8)</f>
        <v>0</v>
      </c>
      <c r="D334" s="55">
        <f t="shared" si="5"/>
        <v>0</v>
      </c>
      <c r="E334" s="16">
        <v>0</v>
      </c>
    </row>
    <row r="335" spans="1:5" x14ac:dyDescent="0.25">
      <c r="A335" s="21">
        <v>331</v>
      </c>
      <c r="B335" s="19">
        <f>('Vstupní data'!$B$9*'Vstupní data'!$B$8)*POWER(('Vstupní data'!$B$23),A335/12)</f>
        <v>0</v>
      </c>
      <c r="C335" s="19">
        <f>('Vstupní data'!$B$10*'Vstupní data'!$B$8)</f>
        <v>0</v>
      </c>
      <c r="D335" s="55">
        <f t="shared" si="5"/>
        <v>0</v>
      </c>
      <c r="E335" s="16">
        <v>0</v>
      </c>
    </row>
    <row r="336" spans="1:5" x14ac:dyDescent="0.25">
      <c r="A336" s="21">
        <v>332</v>
      </c>
      <c r="B336" s="19">
        <f>('Vstupní data'!$B$9*'Vstupní data'!$B$8)*POWER(('Vstupní data'!$B$23),A336/12)</f>
        <v>0</v>
      </c>
      <c r="C336" s="19">
        <f>('Vstupní data'!$B$10*'Vstupní data'!$B$8)</f>
        <v>0</v>
      </c>
      <c r="D336" s="55">
        <f t="shared" si="5"/>
        <v>0</v>
      </c>
      <c r="E336" s="16">
        <v>0</v>
      </c>
    </row>
    <row r="337" spans="1:5" x14ac:dyDescent="0.25">
      <c r="A337" s="21">
        <v>333</v>
      </c>
      <c r="B337" s="19">
        <f>('Vstupní data'!$B$9*'Vstupní data'!$B$8)*POWER(('Vstupní data'!$B$23),A337/12)</f>
        <v>0</v>
      </c>
      <c r="C337" s="19">
        <f>('Vstupní data'!$B$10*'Vstupní data'!$B$8)</f>
        <v>0</v>
      </c>
      <c r="D337" s="55">
        <f t="shared" si="5"/>
        <v>0</v>
      </c>
      <c r="E337" s="16">
        <v>0</v>
      </c>
    </row>
    <row r="338" spans="1:5" x14ac:dyDescent="0.25">
      <c r="A338" s="21">
        <v>334</v>
      </c>
      <c r="B338" s="19">
        <f>('Vstupní data'!$B$9*'Vstupní data'!$B$8)*POWER(('Vstupní data'!$B$23),A338/12)</f>
        <v>0</v>
      </c>
      <c r="C338" s="19">
        <f>('Vstupní data'!$B$10*'Vstupní data'!$B$8)</f>
        <v>0</v>
      </c>
      <c r="D338" s="55">
        <f t="shared" si="5"/>
        <v>0</v>
      </c>
      <c r="E338" s="16">
        <v>0</v>
      </c>
    </row>
    <row r="339" spans="1:5" x14ac:dyDescent="0.25">
      <c r="A339" s="21">
        <v>335</v>
      </c>
      <c r="B339" s="19">
        <f>('Vstupní data'!$B$9*'Vstupní data'!$B$8)*POWER(('Vstupní data'!$B$23),A339/12)</f>
        <v>0</v>
      </c>
      <c r="C339" s="19">
        <f>('Vstupní data'!$B$10*'Vstupní data'!$B$8)</f>
        <v>0</v>
      </c>
      <c r="D339" s="55">
        <f t="shared" si="5"/>
        <v>0</v>
      </c>
      <c r="E339" s="16">
        <v>0</v>
      </c>
    </row>
    <row r="340" spans="1:5" x14ac:dyDescent="0.25">
      <c r="A340" s="21">
        <v>336</v>
      </c>
      <c r="B340" s="19">
        <f>('Vstupní data'!$B$9*'Vstupní data'!$B$8)*POWER(('Vstupní data'!$B$23),A340/12)</f>
        <v>0</v>
      </c>
      <c r="C340" s="19">
        <f>('Vstupní data'!$B$10*'Vstupní data'!$B$8)</f>
        <v>0</v>
      </c>
      <c r="D340" s="55">
        <f t="shared" si="5"/>
        <v>0</v>
      </c>
      <c r="E340" s="16">
        <v>0</v>
      </c>
    </row>
    <row r="341" spans="1:5" x14ac:dyDescent="0.25">
      <c r="A341" s="21">
        <v>337</v>
      </c>
      <c r="B341" s="19">
        <f>('Vstupní data'!$B$9*'Vstupní data'!$B$8)*POWER(('Vstupní data'!$B$23),A341/12)</f>
        <v>0</v>
      </c>
      <c r="C341" s="19">
        <f>('Vstupní data'!$B$10*'Vstupní data'!$B$8)</f>
        <v>0</v>
      </c>
      <c r="D341" s="55">
        <f t="shared" si="5"/>
        <v>0</v>
      </c>
      <c r="E341" s="16">
        <v>0</v>
      </c>
    </row>
    <row r="342" spans="1:5" x14ac:dyDescent="0.25">
      <c r="A342" s="21">
        <v>338</v>
      </c>
      <c r="B342" s="19">
        <f>('Vstupní data'!$B$9*'Vstupní data'!$B$8)*POWER(('Vstupní data'!$B$23),A342/12)</f>
        <v>0</v>
      </c>
      <c r="C342" s="19">
        <f>('Vstupní data'!$B$10*'Vstupní data'!$B$8)</f>
        <v>0</v>
      </c>
      <c r="D342" s="55">
        <f t="shared" si="5"/>
        <v>0</v>
      </c>
      <c r="E342" s="16">
        <v>0</v>
      </c>
    </row>
    <row r="343" spans="1:5" x14ac:dyDescent="0.25">
      <c r="A343" s="21">
        <v>339</v>
      </c>
      <c r="B343" s="19">
        <f>('Vstupní data'!$B$9*'Vstupní data'!$B$8)*POWER(('Vstupní data'!$B$23),A343/12)</f>
        <v>0</v>
      </c>
      <c r="C343" s="19">
        <f>('Vstupní data'!$B$10*'Vstupní data'!$B$8)</f>
        <v>0</v>
      </c>
      <c r="D343" s="55">
        <f t="shared" si="5"/>
        <v>0</v>
      </c>
      <c r="E343" s="16">
        <v>0</v>
      </c>
    </row>
    <row r="344" spans="1:5" x14ac:dyDescent="0.25">
      <c r="A344" s="21">
        <v>340</v>
      </c>
      <c r="B344" s="19">
        <f>('Vstupní data'!$B$9*'Vstupní data'!$B$8)*POWER(('Vstupní data'!$B$23),A344/12)</f>
        <v>0</v>
      </c>
      <c r="C344" s="19">
        <f>('Vstupní data'!$B$10*'Vstupní data'!$B$8)</f>
        <v>0</v>
      </c>
      <c r="D344" s="55">
        <f t="shared" si="5"/>
        <v>0</v>
      </c>
      <c r="E344" s="16">
        <v>0</v>
      </c>
    </row>
    <row r="345" spans="1:5" x14ac:dyDescent="0.25">
      <c r="A345" s="21">
        <v>341</v>
      </c>
      <c r="B345" s="19">
        <f>('Vstupní data'!$B$9*'Vstupní data'!$B$8)*POWER(('Vstupní data'!$B$23),A345/12)</f>
        <v>0</v>
      </c>
      <c r="C345" s="19">
        <f>('Vstupní data'!$B$10*'Vstupní data'!$B$8)</f>
        <v>0</v>
      </c>
      <c r="D345" s="55">
        <f t="shared" si="5"/>
        <v>0</v>
      </c>
      <c r="E345" s="16">
        <v>0</v>
      </c>
    </row>
    <row r="346" spans="1:5" x14ac:dyDescent="0.25">
      <c r="A346" s="21">
        <v>342</v>
      </c>
      <c r="B346" s="19">
        <f>('Vstupní data'!$B$9*'Vstupní data'!$B$8)*POWER(('Vstupní data'!$B$23),A346/12)</f>
        <v>0</v>
      </c>
      <c r="C346" s="19">
        <f>('Vstupní data'!$B$10*'Vstupní data'!$B$8)</f>
        <v>0</v>
      </c>
      <c r="D346" s="55">
        <f t="shared" si="5"/>
        <v>0</v>
      </c>
      <c r="E346" s="16">
        <v>0</v>
      </c>
    </row>
    <row r="347" spans="1:5" x14ac:dyDescent="0.25">
      <c r="A347" s="21">
        <v>343</v>
      </c>
      <c r="B347" s="19">
        <f>('Vstupní data'!$B$9*'Vstupní data'!$B$8)*POWER(('Vstupní data'!$B$23),A347/12)</f>
        <v>0</v>
      </c>
      <c r="C347" s="19">
        <f>('Vstupní data'!$B$10*'Vstupní data'!$B$8)</f>
        <v>0</v>
      </c>
      <c r="D347" s="55">
        <f t="shared" si="5"/>
        <v>0</v>
      </c>
      <c r="E347" s="16">
        <v>0</v>
      </c>
    </row>
    <row r="348" spans="1:5" x14ac:dyDescent="0.25">
      <c r="A348" s="21">
        <v>344</v>
      </c>
      <c r="B348" s="19">
        <f>('Vstupní data'!$B$9*'Vstupní data'!$B$8)*POWER(('Vstupní data'!$B$23),A348/12)</f>
        <v>0</v>
      </c>
      <c r="C348" s="19">
        <f>('Vstupní data'!$B$10*'Vstupní data'!$B$8)</f>
        <v>0</v>
      </c>
      <c r="D348" s="55">
        <f t="shared" si="5"/>
        <v>0</v>
      </c>
      <c r="E348" s="16">
        <v>0</v>
      </c>
    </row>
    <row r="349" spans="1:5" x14ac:dyDescent="0.25">
      <c r="A349" s="21">
        <v>345</v>
      </c>
      <c r="B349" s="19">
        <f>('Vstupní data'!$B$9*'Vstupní data'!$B$8)*POWER(('Vstupní data'!$B$23),A349/12)</f>
        <v>0</v>
      </c>
      <c r="C349" s="19">
        <f>('Vstupní data'!$B$10*'Vstupní data'!$B$8)</f>
        <v>0</v>
      </c>
      <c r="D349" s="55">
        <f t="shared" si="5"/>
        <v>0</v>
      </c>
      <c r="E349" s="16">
        <v>0</v>
      </c>
    </row>
    <row r="350" spans="1:5" x14ac:dyDescent="0.25">
      <c r="A350" s="21">
        <v>346</v>
      </c>
      <c r="B350" s="19">
        <f>('Vstupní data'!$B$9*'Vstupní data'!$B$8)*POWER(('Vstupní data'!$B$23),A350/12)</f>
        <v>0</v>
      </c>
      <c r="C350" s="19">
        <f>('Vstupní data'!$B$10*'Vstupní data'!$B$8)</f>
        <v>0</v>
      </c>
      <c r="D350" s="55">
        <f t="shared" si="5"/>
        <v>0</v>
      </c>
      <c r="E350" s="16">
        <v>0</v>
      </c>
    </row>
    <row r="351" spans="1:5" x14ac:dyDescent="0.25">
      <c r="A351" s="21">
        <v>347</v>
      </c>
      <c r="B351" s="19">
        <f>('Vstupní data'!$B$9*'Vstupní data'!$B$8)*POWER(('Vstupní data'!$B$23),A351/12)</f>
        <v>0</v>
      </c>
      <c r="C351" s="19">
        <f>('Vstupní data'!$B$10*'Vstupní data'!$B$8)</f>
        <v>0</v>
      </c>
      <c r="D351" s="55">
        <f t="shared" si="5"/>
        <v>0</v>
      </c>
      <c r="E351" s="16">
        <v>0</v>
      </c>
    </row>
    <row r="352" spans="1:5" x14ac:dyDescent="0.25">
      <c r="A352" s="21">
        <v>348</v>
      </c>
      <c r="B352" s="19">
        <f>('Vstupní data'!$B$9*'Vstupní data'!$B$8)*POWER(('Vstupní data'!$B$23),A352/12)</f>
        <v>0</v>
      </c>
      <c r="C352" s="19">
        <f>('Vstupní data'!$B$10*'Vstupní data'!$B$8)</f>
        <v>0</v>
      </c>
      <c r="D352" s="55">
        <f t="shared" si="5"/>
        <v>0</v>
      </c>
      <c r="E352" s="16">
        <v>0</v>
      </c>
    </row>
    <row r="353" spans="1:5" x14ac:dyDescent="0.25">
      <c r="A353" s="21">
        <v>349</v>
      </c>
      <c r="B353" s="19">
        <f>('Vstupní data'!$B$9*'Vstupní data'!$B$8)*POWER(('Vstupní data'!$B$23),A353/12)</f>
        <v>0</v>
      </c>
      <c r="C353" s="19">
        <f>('Vstupní data'!$B$10*'Vstupní data'!$B$8)</f>
        <v>0</v>
      </c>
      <c r="D353" s="55">
        <f t="shared" si="5"/>
        <v>0</v>
      </c>
      <c r="E353" s="16">
        <v>0</v>
      </c>
    </row>
    <row r="354" spans="1:5" x14ac:dyDescent="0.25">
      <c r="A354" s="21">
        <v>350</v>
      </c>
      <c r="B354" s="19">
        <f>('Vstupní data'!$B$9*'Vstupní data'!$B$8)*POWER(('Vstupní data'!$B$23),A354/12)</f>
        <v>0</v>
      </c>
      <c r="C354" s="19">
        <f>('Vstupní data'!$B$10*'Vstupní data'!$B$8)</f>
        <v>0</v>
      </c>
      <c r="D354" s="55">
        <f t="shared" si="5"/>
        <v>0</v>
      </c>
      <c r="E354" s="16">
        <v>0</v>
      </c>
    </row>
    <row r="355" spans="1:5" x14ac:dyDescent="0.25">
      <c r="A355" s="21">
        <v>351</v>
      </c>
      <c r="B355" s="19">
        <f>('Vstupní data'!$B$9*'Vstupní data'!$B$8)*POWER(('Vstupní data'!$B$23),A355/12)</f>
        <v>0</v>
      </c>
      <c r="C355" s="19">
        <f>('Vstupní data'!$B$10*'Vstupní data'!$B$8)</f>
        <v>0</v>
      </c>
      <c r="D355" s="55">
        <f t="shared" si="5"/>
        <v>0</v>
      </c>
      <c r="E355" s="16">
        <v>0</v>
      </c>
    </row>
    <row r="356" spans="1:5" x14ac:dyDescent="0.25">
      <c r="A356" s="21">
        <v>352</v>
      </c>
      <c r="B356" s="19">
        <f>('Vstupní data'!$B$9*'Vstupní data'!$B$8)*POWER(('Vstupní data'!$B$23),A356/12)</f>
        <v>0</v>
      </c>
      <c r="C356" s="19">
        <f>('Vstupní data'!$B$10*'Vstupní data'!$B$8)</f>
        <v>0</v>
      </c>
      <c r="D356" s="55">
        <f t="shared" si="5"/>
        <v>0</v>
      </c>
      <c r="E356" s="16">
        <v>0</v>
      </c>
    </row>
    <row r="357" spans="1:5" x14ac:dyDescent="0.25">
      <c r="A357" s="21">
        <v>353</v>
      </c>
      <c r="B357" s="19">
        <f>('Vstupní data'!$B$9*'Vstupní data'!$B$8)*POWER(('Vstupní data'!$B$23),A357/12)</f>
        <v>0</v>
      </c>
      <c r="C357" s="19">
        <f>('Vstupní data'!$B$10*'Vstupní data'!$B$8)</f>
        <v>0</v>
      </c>
      <c r="D357" s="55">
        <f t="shared" si="5"/>
        <v>0</v>
      </c>
      <c r="E357" s="16">
        <v>0</v>
      </c>
    </row>
    <row r="358" spans="1:5" x14ac:dyDescent="0.25">
      <c r="A358" s="21">
        <v>354</v>
      </c>
      <c r="B358" s="19">
        <f>('Vstupní data'!$B$9*'Vstupní data'!$B$8)*POWER(('Vstupní data'!$B$23),A358/12)</f>
        <v>0</v>
      </c>
      <c r="C358" s="19">
        <f>('Vstupní data'!$B$10*'Vstupní data'!$B$8)</f>
        <v>0</v>
      </c>
      <c r="D358" s="55">
        <f t="shared" si="5"/>
        <v>0</v>
      </c>
      <c r="E358" s="16">
        <v>0</v>
      </c>
    </row>
    <row r="359" spans="1:5" x14ac:dyDescent="0.25">
      <c r="A359" s="21">
        <v>355</v>
      </c>
      <c r="B359" s="19">
        <f>('Vstupní data'!$B$9*'Vstupní data'!$B$8)*POWER(('Vstupní data'!$B$23),A359/12)</f>
        <v>0</v>
      </c>
      <c r="C359" s="19">
        <f>('Vstupní data'!$B$10*'Vstupní data'!$B$8)</f>
        <v>0</v>
      </c>
      <c r="D359" s="55">
        <f t="shared" si="5"/>
        <v>0</v>
      </c>
      <c r="E359" s="16">
        <v>0</v>
      </c>
    </row>
    <row r="360" spans="1:5" x14ac:dyDescent="0.25">
      <c r="A360" s="21">
        <v>356</v>
      </c>
      <c r="B360" s="19">
        <f>('Vstupní data'!$B$9*'Vstupní data'!$B$8)*POWER(('Vstupní data'!$B$23),A360/12)</f>
        <v>0</v>
      </c>
      <c r="C360" s="19">
        <f>('Vstupní data'!$B$10*'Vstupní data'!$B$8)</f>
        <v>0</v>
      </c>
      <c r="D360" s="55">
        <f t="shared" si="5"/>
        <v>0</v>
      </c>
      <c r="E360" s="16">
        <v>0</v>
      </c>
    </row>
    <row r="361" spans="1:5" x14ac:dyDescent="0.25">
      <c r="A361" s="21">
        <v>357</v>
      </c>
      <c r="B361" s="19">
        <f>('Vstupní data'!$B$9*'Vstupní data'!$B$8)*POWER(('Vstupní data'!$B$23),A361/12)</f>
        <v>0</v>
      </c>
      <c r="C361" s="19">
        <f>('Vstupní data'!$B$10*'Vstupní data'!$B$8)</f>
        <v>0</v>
      </c>
      <c r="D361" s="55">
        <f t="shared" si="5"/>
        <v>0</v>
      </c>
      <c r="E361" s="16">
        <v>0</v>
      </c>
    </row>
    <row r="362" spans="1:5" x14ac:dyDescent="0.25">
      <c r="A362" s="21">
        <v>358</v>
      </c>
      <c r="B362" s="19">
        <f>('Vstupní data'!$B$9*'Vstupní data'!$B$8)*POWER(('Vstupní data'!$B$23),A362/12)</f>
        <v>0</v>
      </c>
      <c r="C362" s="19">
        <f>('Vstupní data'!$B$10*'Vstupní data'!$B$8)</f>
        <v>0</v>
      </c>
      <c r="D362" s="55">
        <f t="shared" si="5"/>
        <v>0</v>
      </c>
      <c r="E362" s="16">
        <v>0</v>
      </c>
    </row>
    <row r="363" spans="1:5" x14ac:dyDescent="0.25">
      <c r="A363" s="21">
        <v>359</v>
      </c>
      <c r="B363" s="19">
        <f>('Vstupní data'!$B$9*'Vstupní data'!$B$8)*POWER(('Vstupní data'!$B$23),A363/12)</f>
        <v>0</v>
      </c>
      <c r="C363" s="19">
        <f>('Vstupní data'!$B$10*'Vstupní data'!$B$8)</f>
        <v>0</v>
      </c>
      <c r="D363" s="55">
        <f t="shared" si="5"/>
        <v>0</v>
      </c>
      <c r="E363" s="16">
        <v>0</v>
      </c>
    </row>
    <row r="364" spans="1:5" x14ac:dyDescent="0.25">
      <c r="A364" s="21">
        <v>360</v>
      </c>
      <c r="B364" s="19">
        <f>('Vstupní data'!$B$9*'Vstupní data'!$B$8)*POWER(('Vstupní data'!$B$23),A364/12)</f>
        <v>0</v>
      </c>
      <c r="C364" s="19">
        <f>('Vstupní data'!$B$10*'Vstupní data'!$B$8)</f>
        <v>0</v>
      </c>
      <c r="D364" s="55">
        <f t="shared" si="5"/>
        <v>0</v>
      </c>
      <c r="E364" s="16">
        <v>0</v>
      </c>
    </row>
    <row r="365" spans="1:5" x14ac:dyDescent="0.25">
      <c r="A365" s="22" t="s">
        <v>10</v>
      </c>
      <c r="B365" s="13">
        <f>SUM(B4:B364)</f>
        <v>0</v>
      </c>
      <c r="C365" s="13">
        <f>SUM(C4:C364)</f>
        <v>0</v>
      </c>
      <c r="D365" s="13">
        <f>SUM(D4:D364)</f>
        <v>0</v>
      </c>
      <c r="E365" s="13">
        <f>SUM(E4:E364)</f>
        <v>0</v>
      </c>
    </row>
  </sheetData>
  <pageMargins left="0.7" right="0.7" top="0.78740157499999996" bottom="0.78740157499999996" header="0.3" footer="0.3"/>
  <pageSetup paperSize="9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S368"/>
  <sheetViews>
    <sheetView topLeftCell="A106" zoomScale="85" zoomScaleNormal="85" workbookViewId="0">
      <selection activeCell="B372" sqref="B372"/>
    </sheetView>
  </sheetViews>
  <sheetFormatPr defaultColWidth="9.140625" defaultRowHeight="15" x14ac:dyDescent="0.25"/>
  <cols>
    <col min="1" max="1" width="8.140625" style="31" customWidth="1"/>
    <col min="2" max="2" width="15.85546875" style="68" customWidth="1"/>
    <col min="3" max="3" width="16.5703125" style="68" customWidth="1"/>
    <col min="4" max="4" width="22.42578125" style="68" customWidth="1"/>
    <col min="5" max="6" width="10.42578125" style="32" customWidth="1"/>
    <col min="7" max="7" width="16.5703125" style="68" customWidth="1"/>
    <col min="8" max="8" width="17" style="68" customWidth="1"/>
    <col min="9" max="9" width="28.5703125" style="68" customWidth="1"/>
    <col min="10" max="10" width="9.140625" style="68"/>
    <col min="11" max="11" width="16.85546875" style="75" customWidth="1"/>
    <col min="12" max="16384" width="9.140625" style="68"/>
  </cols>
  <sheetData>
    <row r="2" spans="1:11" x14ac:dyDescent="0.25">
      <c r="A2" s="28" t="s">
        <v>100</v>
      </c>
    </row>
    <row r="3" spans="1:11" s="69" customFormat="1" x14ac:dyDescent="0.25">
      <c r="A3" s="28"/>
      <c r="B3" s="112" t="s">
        <v>1</v>
      </c>
      <c r="C3" s="113"/>
      <c r="D3" s="111"/>
      <c r="E3" s="107" t="s">
        <v>2</v>
      </c>
      <c r="F3" s="107"/>
      <c r="G3" s="109" t="s">
        <v>3</v>
      </c>
      <c r="H3" s="110"/>
      <c r="I3" s="111"/>
      <c r="K3" s="76"/>
    </row>
    <row r="4" spans="1:11" s="26" customFormat="1" ht="60" x14ac:dyDescent="0.25">
      <c r="A4" s="108" t="s">
        <v>102</v>
      </c>
      <c r="B4" s="83" t="s">
        <v>29</v>
      </c>
      <c r="C4" s="84" t="s">
        <v>30</v>
      </c>
      <c r="D4" s="85" t="s">
        <v>27</v>
      </c>
      <c r="E4" s="86" t="s">
        <v>103</v>
      </c>
      <c r="F4" s="86" t="s">
        <v>104</v>
      </c>
      <c r="G4" s="83" t="s">
        <v>31</v>
      </c>
      <c r="H4" s="84" t="s">
        <v>32</v>
      </c>
      <c r="I4" s="43" t="s">
        <v>35</v>
      </c>
      <c r="K4" s="77"/>
    </row>
    <row r="5" spans="1:11" s="39" customFormat="1" ht="36" x14ac:dyDescent="0.25">
      <c r="A5" s="108"/>
      <c r="B5" s="87" t="s">
        <v>96</v>
      </c>
      <c r="C5" s="88" t="s">
        <v>107</v>
      </c>
      <c r="D5" s="89" t="s">
        <v>34</v>
      </c>
      <c r="E5" s="90"/>
      <c r="F5" s="90"/>
      <c r="G5" s="87" t="s">
        <v>97</v>
      </c>
      <c r="H5" s="88" t="s">
        <v>108</v>
      </c>
      <c r="I5" s="44" t="s">
        <v>36</v>
      </c>
      <c r="K5" s="78"/>
    </row>
    <row r="6" spans="1:11" x14ac:dyDescent="0.25">
      <c r="A6" s="108"/>
      <c r="B6" s="91" t="s">
        <v>7</v>
      </c>
      <c r="C6" s="92" t="s">
        <v>52</v>
      </c>
      <c r="D6" s="93" t="s">
        <v>53</v>
      </c>
      <c r="E6" s="94" t="s">
        <v>9</v>
      </c>
      <c r="F6" s="94" t="s">
        <v>23</v>
      </c>
      <c r="G6" s="91" t="s">
        <v>24</v>
      </c>
      <c r="H6" s="92" t="s">
        <v>54</v>
      </c>
      <c r="I6" s="45" t="s">
        <v>55</v>
      </c>
    </row>
    <row r="7" spans="1:11" s="27" customFormat="1" x14ac:dyDescent="0.25">
      <c r="A7" s="29">
        <v>0</v>
      </c>
      <c r="B7" s="34">
        <f>'Financni toky měsíční'!B4</f>
        <v>0</v>
      </c>
      <c r="C7" s="36">
        <f>'Financni toky měsíční'!C4</f>
        <v>0</v>
      </c>
      <c r="D7" s="46">
        <f>'Financni toky měsíční'!D4</f>
        <v>0</v>
      </c>
      <c r="E7" s="35">
        <f>POWER(('Vstupní data'!B$22),A7/12)</f>
        <v>1</v>
      </c>
      <c r="F7" s="35">
        <f>1/E7</f>
        <v>1</v>
      </c>
      <c r="G7" s="34">
        <f t="shared" ref="G7:G37" si="0">B7*F7</f>
        <v>0</v>
      </c>
      <c r="H7" s="36">
        <f t="shared" ref="H7:H37" si="1">C7*F7</f>
        <v>0</v>
      </c>
      <c r="I7" s="46">
        <f>IF('Čistá souč. dotace měsíční'!I7&gt;0,G7-H7,0)</f>
        <v>0</v>
      </c>
      <c r="J7" s="37"/>
      <c r="K7" s="79"/>
    </row>
    <row r="8" spans="1:11" s="27" customFormat="1" x14ac:dyDescent="0.25">
      <c r="A8" s="29">
        <v>1</v>
      </c>
      <c r="B8" s="34">
        <f>'Financni toky měsíční'!B5</f>
        <v>0</v>
      </c>
      <c r="C8" s="36">
        <f>'Financni toky měsíční'!C5</f>
        <v>0</v>
      </c>
      <c r="D8" s="46">
        <f>'Financni toky měsíční'!D5</f>
        <v>0</v>
      </c>
      <c r="E8" s="35">
        <f>POWER(('Vstupní data'!B$22),A8/12)</f>
        <v>1.0008295381143462</v>
      </c>
      <c r="F8" s="35">
        <f>1/E8</f>
        <v>0.99917114944877716</v>
      </c>
      <c r="G8" s="34">
        <f t="shared" si="0"/>
        <v>0</v>
      </c>
      <c r="H8" s="36">
        <f t="shared" si="1"/>
        <v>0</v>
      </c>
      <c r="I8" s="46">
        <f>IF('Čistá souč. dotace měsíční'!I7&gt;0,G8-H8,0)</f>
        <v>0</v>
      </c>
      <c r="K8" s="79"/>
    </row>
    <row r="9" spans="1:11" s="27" customFormat="1" x14ac:dyDescent="0.25">
      <c r="A9" s="29">
        <v>2</v>
      </c>
      <c r="B9" s="34">
        <f>'Financni toky měsíční'!D6+'Financni toky měsíční'!C6</f>
        <v>0</v>
      </c>
      <c r="C9" s="36">
        <f>'Financni toky měsíční'!C6</f>
        <v>0</v>
      </c>
      <c r="D9" s="46">
        <f>'Financni toky měsíční'!D6</f>
        <v>0</v>
      </c>
      <c r="E9" s="35">
        <f>POWER(('Vstupní data'!B$22),A9/12)</f>
        <v>1.0016597643621756</v>
      </c>
      <c r="F9" s="35">
        <f t="shared" ref="F9:F37" si="2">1/E9</f>
        <v>0.9983429858907904</v>
      </c>
      <c r="G9" s="34">
        <f t="shared" si="0"/>
        <v>0</v>
      </c>
      <c r="H9" s="36">
        <f t="shared" si="1"/>
        <v>0</v>
      </c>
      <c r="I9" s="46">
        <f>IF('Čistá souč. dotace měsíční'!I8&gt;0,G9-H9,0)</f>
        <v>0</v>
      </c>
      <c r="K9" s="79"/>
    </row>
    <row r="10" spans="1:11" s="27" customFormat="1" x14ac:dyDescent="0.25">
      <c r="A10" s="29">
        <v>3</v>
      </c>
      <c r="B10" s="34">
        <f>'Financni toky měsíční'!D7+'Financni toky měsíční'!C7</f>
        <v>0</v>
      </c>
      <c r="C10" s="36">
        <f>'Financni toky měsíční'!C7</f>
        <v>0</v>
      </c>
      <c r="D10" s="46">
        <f t="shared" ref="D10:D37" si="3">B10-C10</f>
        <v>0</v>
      </c>
      <c r="E10" s="35">
        <f>POWER(('Vstupní data'!B$22),A10/12)</f>
        <v>1.0024906793143211</v>
      </c>
      <c r="F10" s="35">
        <f t="shared" si="2"/>
        <v>0.99751550875662531</v>
      </c>
      <c r="G10" s="34">
        <f t="shared" si="0"/>
        <v>0</v>
      </c>
      <c r="H10" s="36">
        <f t="shared" si="1"/>
        <v>0</v>
      </c>
      <c r="I10" s="46">
        <f>IF('Čistá souč. dotace měsíční'!I9&gt;0,G10-H10,0)</f>
        <v>0</v>
      </c>
      <c r="K10" s="79"/>
    </row>
    <row r="11" spans="1:11" s="27" customFormat="1" x14ac:dyDescent="0.25">
      <c r="A11" s="29">
        <v>4</v>
      </c>
      <c r="B11" s="34">
        <f>'Financni toky měsíční'!D8+'Financni toky měsíční'!C8</f>
        <v>0</v>
      </c>
      <c r="C11" s="36">
        <f>'Financni toky měsíční'!C8</f>
        <v>0</v>
      </c>
      <c r="D11" s="46">
        <f t="shared" si="3"/>
        <v>0</v>
      </c>
      <c r="E11" s="35">
        <f>POWER(('Vstupní data'!B$22),A11/12)</f>
        <v>1.0033222835420892</v>
      </c>
      <c r="F11" s="35">
        <f t="shared" si="2"/>
        <v>0.996688717477339</v>
      </c>
      <c r="G11" s="34">
        <f t="shared" si="0"/>
        <v>0</v>
      </c>
      <c r="H11" s="36">
        <f t="shared" si="1"/>
        <v>0</v>
      </c>
      <c r="I11" s="46">
        <f>IF('Čistá souč. dotace měsíční'!I10&gt;0,G11-H11,0)</f>
        <v>0</v>
      </c>
      <c r="K11" s="79"/>
    </row>
    <row r="12" spans="1:11" s="27" customFormat="1" x14ac:dyDescent="0.25">
      <c r="A12" s="29">
        <v>5</v>
      </c>
      <c r="B12" s="34">
        <f>'Financni toky měsíční'!D9+'Financni toky měsíční'!C9</f>
        <v>0</v>
      </c>
      <c r="C12" s="36">
        <f>'Financni toky měsíční'!C9</f>
        <v>0</v>
      </c>
      <c r="D12" s="46">
        <f t="shared" si="3"/>
        <v>0</v>
      </c>
      <c r="E12" s="35">
        <f>POWER(('Vstupní data'!B$22),A12/12)</f>
        <v>1.0041545776172602</v>
      </c>
      <c r="F12" s="35">
        <f t="shared" si="2"/>
        <v>0.99586261148446031</v>
      </c>
      <c r="G12" s="34">
        <f t="shared" si="0"/>
        <v>0</v>
      </c>
      <c r="H12" s="36">
        <f t="shared" si="1"/>
        <v>0</v>
      </c>
      <c r="I12" s="46">
        <f>IF('Čistá souč. dotace měsíční'!I11&gt;0,G12-H12,0)</f>
        <v>0</v>
      </c>
      <c r="K12" s="79"/>
    </row>
    <row r="13" spans="1:11" s="27" customFormat="1" x14ac:dyDescent="0.25">
      <c r="A13" s="29">
        <v>6</v>
      </c>
      <c r="B13" s="34">
        <f>'Financni toky měsíční'!D10+'Financni toky měsíční'!C10</f>
        <v>0</v>
      </c>
      <c r="C13" s="36">
        <f>'Financni toky měsíční'!C10</f>
        <v>0</v>
      </c>
      <c r="D13" s="46">
        <f t="shared" si="3"/>
        <v>0</v>
      </c>
      <c r="E13" s="35">
        <f>POWER(('Vstupní data'!B$22),A13/12)</f>
        <v>1.004987562112089</v>
      </c>
      <c r="F13" s="35">
        <f t="shared" si="2"/>
        <v>0.99503719020998926</v>
      </c>
      <c r="G13" s="34">
        <f t="shared" si="0"/>
        <v>0</v>
      </c>
      <c r="H13" s="36">
        <f t="shared" si="1"/>
        <v>0</v>
      </c>
      <c r="I13" s="46">
        <f>IF('Čistá souč. dotace měsíční'!I12&gt;0,G13-H13,0)</f>
        <v>0</v>
      </c>
      <c r="K13" s="79"/>
    </row>
    <row r="14" spans="1:11" s="27" customFormat="1" x14ac:dyDescent="0.25">
      <c r="A14" s="29">
        <v>7</v>
      </c>
      <c r="B14" s="34">
        <f>'Financni toky měsíční'!D11+'Financni toky měsíční'!C11</f>
        <v>0</v>
      </c>
      <c r="C14" s="36">
        <f>'Financni toky měsíční'!C11</f>
        <v>0</v>
      </c>
      <c r="D14" s="46">
        <f t="shared" si="3"/>
        <v>0</v>
      </c>
      <c r="E14" s="35">
        <f>POWER(('Vstupní data'!B$22),A14/12)</f>
        <v>1.005821237599305</v>
      </c>
      <c r="F14" s="35">
        <f t="shared" si="2"/>
        <v>0.99421245308639628</v>
      </c>
      <c r="G14" s="34">
        <f t="shared" si="0"/>
        <v>0</v>
      </c>
      <c r="H14" s="36">
        <f t="shared" si="1"/>
        <v>0</v>
      </c>
      <c r="I14" s="46">
        <f>IF('Čistá souč. dotace měsíční'!I13&gt;0,G14-H14,0)</f>
        <v>0</v>
      </c>
      <c r="K14" s="79"/>
    </row>
    <row r="15" spans="1:11" s="27" customFormat="1" x14ac:dyDescent="0.25">
      <c r="A15" s="29">
        <v>8</v>
      </c>
      <c r="B15" s="34">
        <f>'Financni toky měsíční'!D12+'Financni toky měsíční'!C12</f>
        <v>0</v>
      </c>
      <c r="C15" s="36">
        <f>'Financni toky měsíční'!C12</f>
        <v>0</v>
      </c>
      <c r="D15" s="46">
        <f t="shared" si="3"/>
        <v>0</v>
      </c>
      <c r="E15" s="35">
        <f>POWER(('Vstupní data'!B$22),A15/12)</f>
        <v>1.0066556046521125</v>
      </c>
      <c r="F15" s="35">
        <f t="shared" si="2"/>
        <v>0.99338839954662295</v>
      </c>
      <c r="G15" s="34">
        <f t="shared" si="0"/>
        <v>0</v>
      </c>
      <c r="H15" s="36">
        <f t="shared" si="1"/>
        <v>0</v>
      </c>
      <c r="I15" s="46">
        <f>IF('Čistá souč. dotace měsíční'!I14&gt;0,G15-H15,0)</f>
        <v>0</v>
      </c>
      <c r="K15" s="79"/>
    </row>
    <row r="16" spans="1:11" s="27" customFormat="1" x14ac:dyDescent="0.25">
      <c r="A16" s="29">
        <v>9</v>
      </c>
      <c r="B16" s="34">
        <f>'Financni toky měsíční'!D13+'Financni toky měsíční'!C13</f>
        <v>0</v>
      </c>
      <c r="C16" s="36">
        <f>'Financni toky měsíční'!C13</f>
        <v>0</v>
      </c>
      <c r="D16" s="46">
        <f t="shared" si="3"/>
        <v>0</v>
      </c>
      <c r="E16" s="35">
        <f>POWER(('Vstupní data'!B$22),A16/12)</f>
        <v>1.0074906638441916</v>
      </c>
      <c r="F16" s="35">
        <f t="shared" si="2"/>
        <v>0.99256502902408028</v>
      </c>
      <c r="G16" s="34">
        <f t="shared" si="0"/>
        <v>0</v>
      </c>
      <c r="H16" s="36">
        <f t="shared" si="1"/>
        <v>0</v>
      </c>
      <c r="I16" s="46">
        <f>IF('Čistá souč. dotace měsíční'!I15&gt;0,G16-H16,0)</f>
        <v>0</v>
      </c>
      <c r="K16" s="79"/>
    </row>
    <row r="17" spans="1:11" s="27" customFormat="1" x14ac:dyDescent="0.25">
      <c r="A17" s="29">
        <v>10</v>
      </c>
      <c r="B17" s="34">
        <f>'Financni toky měsíční'!D14+'Financni toky měsíční'!C14</f>
        <v>0</v>
      </c>
      <c r="C17" s="36">
        <f>'Financni toky měsíční'!C14</f>
        <v>0</v>
      </c>
      <c r="D17" s="46">
        <f t="shared" si="3"/>
        <v>0</v>
      </c>
      <c r="E17" s="35">
        <f>POWER(('Vstupní data'!B$22),A17/12)</f>
        <v>1.0083264157496983</v>
      </c>
      <c r="F17" s="35">
        <f t="shared" si="2"/>
        <v>0.99174234095264924</v>
      </c>
      <c r="G17" s="34">
        <f t="shared" si="0"/>
        <v>0</v>
      </c>
      <c r="H17" s="36">
        <f t="shared" si="1"/>
        <v>0</v>
      </c>
      <c r="I17" s="46">
        <f>IF('Čistá souč. dotace měsíční'!I16&gt;0,G17-H17,0)</f>
        <v>0</v>
      </c>
      <c r="K17" s="79"/>
    </row>
    <row r="18" spans="1:11" s="27" customFormat="1" x14ac:dyDescent="0.25">
      <c r="A18" s="29">
        <v>11</v>
      </c>
      <c r="B18" s="34">
        <f>'Financni toky měsíční'!D15+'Financni toky měsíční'!C15</f>
        <v>0</v>
      </c>
      <c r="C18" s="36">
        <f>'Financni toky měsíční'!C15</f>
        <v>0</v>
      </c>
      <c r="D18" s="46">
        <f t="shared" si="3"/>
        <v>0</v>
      </c>
      <c r="E18" s="35">
        <f>POWER(('Vstupní data'!B$22),A18/12)</f>
        <v>1.0091628609432648</v>
      </c>
      <c r="F18" s="35">
        <f t="shared" si="2"/>
        <v>0.99092033476667951</v>
      </c>
      <c r="G18" s="34">
        <f t="shared" si="0"/>
        <v>0</v>
      </c>
      <c r="H18" s="36">
        <f t="shared" si="1"/>
        <v>0</v>
      </c>
      <c r="I18" s="46">
        <f>IF('Čistá souč. dotace měsíční'!I17&gt;0,G18-H18,0)</f>
        <v>0</v>
      </c>
      <c r="K18" s="79"/>
    </row>
    <row r="19" spans="1:11" s="27" customFormat="1" x14ac:dyDescent="0.25">
      <c r="A19" s="29">
        <v>12</v>
      </c>
      <c r="B19" s="34">
        <f>'Financni toky měsíční'!D16+'Financni toky měsíční'!C16</f>
        <v>0</v>
      </c>
      <c r="C19" s="36">
        <f>'Financni toky měsíční'!C16</f>
        <v>0</v>
      </c>
      <c r="D19" s="46">
        <f t="shared" si="3"/>
        <v>0</v>
      </c>
      <c r="E19" s="35">
        <f>POWER(('Vstupní data'!B$22),A19/12)</f>
        <v>1.01</v>
      </c>
      <c r="F19" s="35">
        <f t="shared" si="2"/>
        <v>0.99009900990099009</v>
      </c>
      <c r="G19" s="34">
        <f t="shared" si="0"/>
        <v>0</v>
      </c>
      <c r="H19" s="36">
        <f t="shared" si="1"/>
        <v>0</v>
      </c>
      <c r="I19" s="46">
        <f>IF('Čistá souč. dotace měsíční'!I18&gt;0,G19-H19,0)</f>
        <v>0</v>
      </c>
      <c r="K19" s="79"/>
    </row>
    <row r="20" spans="1:11" s="27" customFormat="1" x14ac:dyDescent="0.25">
      <c r="A20" s="29">
        <v>13</v>
      </c>
      <c r="B20" s="34">
        <f>'Financni toky měsíční'!D17+'Financni toky měsíční'!C17</f>
        <v>0</v>
      </c>
      <c r="C20" s="36">
        <f>'Financni toky měsíční'!C17</f>
        <v>0</v>
      </c>
      <c r="D20" s="46">
        <f t="shared" si="3"/>
        <v>0</v>
      </c>
      <c r="E20" s="35">
        <f>POWER(('Vstupní data'!B$22),A20/12)</f>
        <v>1.0108378334954897</v>
      </c>
      <c r="F20" s="35">
        <f t="shared" si="2"/>
        <v>0.98927836579086836</v>
      </c>
      <c r="G20" s="34">
        <f t="shared" si="0"/>
        <v>0</v>
      </c>
      <c r="H20" s="36">
        <f t="shared" si="1"/>
        <v>0</v>
      </c>
      <c r="I20" s="46">
        <f>IF('Čistá souč. dotace měsíční'!I19&gt;0,G20-H20,0)</f>
        <v>0</v>
      </c>
      <c r="K20" s="75"/>
    </row>
    <row r="21" spans="1:11" s="27" customFormat="1" x14ac:dyDescent="0.25">
      <c r="A21" s="29">
        <v>14</v>
      </c>
      <c r="B21" s="34">
        <f>'Financni toky měsíční'!D18+'Financni toky měsíční'!C18</f>
        <v>0</v>
      </c>
      <c r="C21" s="36">
        <f>'Financni toky měsíční'!C18</f>
        <v>0</v>
      </c>
      <c r="D21" s="46">
        <f t="shared" si="3"/>
        <v>0</v>
      </c>
      <c r="E21" s="35">
        <f>POWER(('Vstupní data'!B$22),A21/12)</f>
        <v>1.0116763620057974</v>
      </c>
      <c r="F21" s="35">
        <f t="shared" si="2"/>
        <v>0.98845840187206979</v>
      </c>
      <c r="G21" s="34">
        <f t="shared" si="0"/>
        <v>0</v>
      </c>
      <c r="H21" s="36">
        <f t="shared" si="1"/>
        <v>0</v>
      </c>
      <c r="I21" s="46">
        <f>IF('Čistá souč. dotace měsíční'!I20&gt;0,G21-H21,0)</f>
        <v>0</v>
      </c>
      <c r="K21" s="75"/>
    </row>
    <row r="22" spans="1:11" s="27" customFormat="1" x14ac:dyDescent="0.25">
      <c r="A22" s="29">
        <v>15</v>
      </c>
      <c r="B22" s="34">
        <f>'Financni toky měsíční'!D19+'Financni toky měsíční'!C19</f>
        <v>0</v>
      </c>
      <c r="C22" s="36">
        <f>'Financni toky měsíční'!C19</f>
        <v>0</v>
      </c>
      <c r="D22" s="46">
        <f t="shared" si="3"/>
        <v>0</v>
      </c>
      <c r="E22" s="35">
        <f>POWER(('Vstupní data'!B$22),A22/12)</f>
        <v>1.0125155861074644</v>
      </c>
      <c r="F22" s="35">
        <f t="shared" si="2"/>
        <v>0.98763911758081713</v>
      </c>
      <c r="G22" s="34">
        <f t="shared" si="0"/>
        <v>0</v>
      </c>
      <c r="H22" s="36">
        <f t="shared" si="1"/>
        <v>0</v>
      </c>
      <c r="I22" s="46">
        <f>IF('Čistá souč. dotace měsíční'!I21&gt;0,G22-H22,0)</f>
        <v>0</v>
      </c>
      <c r="K22" s="75"/>
    </row>
    <row r="23" spans="1:11" s="27" customFormat="1" x14ac:dyDescent="0.25">
      <c r="A23" s="29">
        <v>16</v>
      </c>
      <c r="B23" s="34">
        <f>'Financni toky měsíční'!D20+'Financni toky měsíční'!C20</f>
        <v>0</v>
      </c>
      <c r="C23" s="36">
        <f>'Financni toky měsíční'!C20</f>
        <v>0</v>
      </c>
      <c r="D23" s="46">
        <f t="shared" si="3"/>
        <v>0</v>
      </c>
      <c r="E23" s="35">
        <f>POWER(('Vstupní data'!B$22),A23/12)</f>
        <v>1.0133555063775102</v>
      </c>
      <c r="F23" s="35">
        <f t="shared" si="2"/>
        <v>0.98682051235380097</v>
      </c>
      <c r="G23" s="34">
        <f t="shared" si="0"/>
        <v>0</v>
      </c>
      <c r="H23" s="36">
        <f t="shared" si="1"/>
        <v>0</v>
      </c>
      <c r="I23" s="46">
        <f>IF('Čistá souč. dotace měsíční'!I22&gt;0,G23-H23,0)</f>
        <v>0</v>
      </c>
      <c r="K23" s="75"/>
    </row>
    <row r="24" spans="1:11" s="27" customFormat="1" x14ac:dyDescent="0.25">
      <c r="A24" s="29">
        <v>17</v>
      </c>
      <c r="B24" s="34">
        <f>'Financni toky měsíční'!D21+'Financni toky měsíční'!C21</f>
        <v>0</v>
      </c>
      <c r="C24" s="36">
        <f>'Financni toky měsíční'!C21</f>
        <v>0</v>
      </c>
      <c r="D24" s="46">
        <f t="shared" si="3"/>
        <v>0</v>
      </c>
      <c r="E24" s="35">
        <f>POWER(('Vstupní data'!B$22),A24/12)</f>
        <v>1.0141961233934329</v>
      </c>
      <c r="F24" s="35">
        <f t="shared" si="2"/>
        <v>0.98600258562817844</v>
      </c>
      <c r="G24" s="34">
        <f t="shared" si="0"/>
        <v>0</v>
      </c>
      <c r="H24" s="36">
        <f t="shared" si="1"/>
        <v>0</v>
      </c>
      <c r="I24" s="46">
        <f>IF('Čistá souč. dotace měsíční'!I23&gt;0,G24-H24,0)</f>
        <v>0</v>
      </c>
      <c r="K24" s="75"/>
    </row>
    <row r="25" spans="1:11" s="27" customFormat="1" x14ac:dyDescent="0.25">
      <c r="A25" s="29">
        <v>18</v>
      </c>
      <c r="B25" s="34">
        <f>'Financni toky měsíční'!D22+'Financni toky měsíční'!C22</f>
        <v>0</v>
      </c>
      <c r="C25" s="36">
        <f>'Financni toky měsíční'!C22</f>
        <v>0</v>
      </c>
      <c r="D25" s="46">
        <f t="shared" si="3"/>
        <v>0</v>
      </c>
      <c r="E25" s="35">
        <f>POWER(('Vstupní data'!B$22),A25/12)</f>
        <v>1.0150374377332099</v>
      </c>
      <c r="F25" s="35">
        <f t="shared" si="2"/>
        <v>0.9851853368415735</v>
      </c>
      <c r="G25" s="34">
        <f t="shared" si="0"/>
        <v>0</v>
      </c>
      <c r="H25" s="36">
        <f t="shared" si="1"/>
        <v>0</v>
      </c>
      <c r="I25" s="46">
        <f>IF('Čistá souč. dotace měsíční'!I24&gt;0,G25-H25,0)</f>
        <v>0</v>
      </c>
      <c r="K25" s="75"/>
    </row>
    <row r="26" spans="1:11" s="27" customFormat="1" x14ac:dyDescent="0.25">
      <c r="A26" s="29">
        <v>19</v>
      </c>
      <c r="B26" s="34">
        <f>'Financni toky měsíční'!D23+'Financni toky měsíční'!C23</f>
        <v>0</v>
      </c>
      <c r="C26" s="36">
        <f>'Financni toky měsíční'!C23</f>
        <v>0</v>
      </c>
      <c r="D26" s="46">
        <f t="shared" si="3"/>
        <v>0</v>
      </c>
      <c r="E26" s="35">
        <f>POWER(('Vstupní data'!B$22),A26/12)</f>
        <v>1.0158794499752979</v>
      </c>
      <c r="F26" s="35">
        <f t="shared" si="2"/>
        <v>0.98436876543207563</v>
      </c>
      <c r="G26" s="34">
        <f t="shared" si="0"/>
        <v>0</v>
      </c>
      <c r="H26" s="36">
        <f t="shared" si="1"/>
        <v>0</v>
      </c>
      <c r="I26" s="46">
        <f>IF('Čistá souč. dotace měsíční'!I25&gt;0,G26-H26,0)</f>
        <v>0</v>
      </c>
      <c r="K26" s="75"/>
    </row>
    <row r="27" spans="1:11" s="27" customFormat="1" x14ac:dyDescent="0.25">
      <c r="A27" s="29">
        <v>20</v>
      </c>
      <c r="B27" s="34">
        <f>'Financni toky měsíční'!D24+'Financni toky měsíční'!C24</f>
        <v>0</v>
      </c>
      <c r="C27" s="36">
        <f>'Financni toky měsíční'!C24</f>
        <v>0</v>
      </c>
      <c r="D27" s="46">
        <f t="shared" si="3"/>
        <v>0</v>
      </c>
      <c r="E27" s="35">
        <f>POWER(('Vstupní data'!B$22),A27/12)</f>
        <v>1.0167221606986336</v>
      </c>
      <c r="F27" s="35">
        <f t="shared" si="2"/>
        <v>0.9835528708382405</v>
      </c>
      <c r="G27" s="34">
        <f t="shared" si="0"/>
        <v>0</v>
      </c>
      <c r="H27" s="36">
        <f t="shared" si="1"/>
        <v>0</v>
      </c>
      <c r="I27" s="46">
        <f>IF('Čistá souč. dotace měsíční'!I26&gt;0,G27-H27,0)</f>
        <v>0</v>
      </c>
      <c r="K27" s="75"/>
    </row>
    <row r="28" spans="1:11" s="27" customFormat="1" x14ac:dyDescent="0.25">
      <c r="A28" s="29">
        <v>21</v>
      </c>
      <c r="B28" s="34">
        <f>'Financni toky měsíční'!D25+'Financni toky měsíční'!C25</f>
        <v>0</v>
      </c>
      <c r="C28" s="36">
        <f>'Financni toky měsíční'!C25</f>
        <v>0</v>
      </c>
      <c r="D28" s="46">
        <f t="shared" si="3"/>
        <v>0</v>
      </c>
      <c r="E28" s="35">
        <f>POWER(('Vstupní data'!B$22),A28/12)</f>
        <v>1.0175655704826336</v>
      </c>
      <c r="F28" s="35">
        <f t="shared" si="2"/>
        <v>0.98273765249908929</v>
      </c>
      <c r="G28" s="34">
        <f t="shared" si="0"/>
        <v>0</v>
      </c>
      <c r="H28" s="36">
        <f t="shared" si="1"/>
        <v>0</v>
      </c>
      <c r="I28" s="46">
        <f>IF('Čistá souč. dotace měsíční'!I27&gt;0,G28-H28,0)</f>
        <v>0</v>
      </c>
      <c r="K28" s="75"/>
    </row>
    <row r="29" spans="1:11" s="27" customFormat="1" x14ac:dyDescent="0.25">
      <c r="A29" s="29">
        <v>22</v>
      </c>
      <c r="B29" s="34">
        <f>'Financni toky měsíční'!D26+'Financni toky měsíční'!C26</f>
        <v>0</v>
      </c>
      <c r="C29" s="36">
        <f>'Financni toky měsíční'!C26</f>
        <v>0</v>
      </c>
      <c r="D29" s="46">
        <f t="shared" si="3"/>
        <v>0</v>
      </c>
      <c r="E29" s="35">
        <f>POWER(('Vstupní data'!B$22),A29/12)</f>
        <v>1.0184096799071953</v>
      </c>
      <c r="F29" s="35">
        <f t="shared" si="2"/>
        <v>0.98192310985410802</v>
      </c>
      <c r="G29" s="34">
        <f t="shared" si="0"/>
        <v>0</v>
      </c>
      <c r="H29" s="36">
        <f t="shared" si="1"/>
        <v>0</v>
      </c>
      <c r="I29" s="46">
        <f>IF('Čistá souč. dotace měsíční'!I28&gt;0,G29-H29,0)</f>
        <v>0</v>
      </c>
      <c r="K29" s="75"/>
    </row>
    <row r="30" spans="1:11" s="27" customFormat="1" x14ac:dyDescent="0.25">
      <c r="A30" s="29">
        <v>23</v>
      </c>
      <c r="B30" s="34">
        <f>'Financni toky měsíční'!D27+'Financni toky měsíční'!C27</f>
        <v>0</v>
      </c>
      <c r="C30" s="36">
        <f>'Financni toky měsíční'!C27</f>
        <v>0</v>
      </c>
      <c r="D30" s="46">
        <f t="shared" si="3"/>
        <v>0</v>
      </c>
      <c r="E30" s="35">
        <f>POWER(('Vstupní data'!B$22),A30/12)</f>
        <v>1.0192544895526976</v>
      </c>
      <c r="F30" s="35">
        <f t="shared" si="2"/>
        <v>0.98110924234324692</v>
      </c>
      <c r="G30" s="34">
        <f t="shared" si="0"/>
        <v>0</v>
      </c>
      <c r="H30" s="36">
        <f t="shared" si="1"/>
        <v>0</v>
      </c>
      <c r="I30" s="46">
        <f>IF('Čistá souč. dotace měsíční'!I29&gt;0,G30-H30,0)</f>
        <v>0</v>
      </c>
      <c r="K30" s="75"/>
    </row>
    <row r="31" spans="1:11" s="27" customFormat="1" x14ac:dyDescent="0.25">
      <c r="A31" s="29">
        <v>24</v>
      </c>
      <c r="B31" s="34">
        <f>'Financni toky měsíční'!D28+'Financni toky měsíční'!C28</f>
        <v>0</v>
      </c>
      <c r="C31" s="36">
        <f>'Financni toky měsíční'!C28</f>
        <v>0</v>
      </c>
      <c r="D31" s="46">
        <f t="shared" si="3"/>
        <v>0</v>
      </c>
      <c r="E31" s="35">
        <f>POWER(('Vstupní data'!B$22),A31/12)</f>
        <v>1.0201</v>
      </c>
      <c r="F31" s="35">
        <f t="shared" si="2"/>
        <v>0.98029604940692083</v>
      </c>
      <c r="G31" s="34">
        <f t="shared" si="0"/>
        <v>0</v>
      </c>
      <c r="H31" s="36">
        <f t="shared" si="1"/>
        <v>0</v>
      </c>
      <c r="I31" s="46">
        <f>IF('Čistá souč. dotace měsíční'!I30&gt;0,G31-H31,0)</f>
        <v>0</v>
      </c>
      <c r="K31" s="75"/>
    </row>
    <row r="32" spans="1:11" s="27" customFormat="1" x14ac:dyDescent="0.25">
      <c r="A32" s="29">
        <v>25</v>
      </c>
      <c r="B32" s="34">
        <f>'Financni toky měsíční'!D29+'Financni toky měsíční'!C29</f>
        <v>0</v>
      </c>
      <c r="C32" s="36">
        <f>'Financni toky měsíční'!C29</f>
        <v>0</v>
      </c>
      <c r="D32" s="46">
        <f t="shared" si="3"/>
        <v>0</v>
      </c>
      <c r="E32" s="35">
        <f>POWER(('Vstupní data'!B$22),A32/12)</f>
        <v>1.0209462118304446</v>
      </c>
      <c r="F32" s="35">
        <f t="shared" si="2"/>
        <v>0.97948353048600834</v>
      </c>
      <c r="G32" s="34">
        <f t="shared" si="0"/>
        <v>0</v>
      </c>
      <c r="H32" s="36">
        <f t="shared" si="1"/>
        <v>0</v>
      </c>
      <c r="I32" s="46">
        <f>IF('Čistá souč. dotace měsíční'!I31&gt;0,G32-H32,0)</f>
        <v>0</v>
      </c>
      <c r="K32" s="75"/>
    </row>
    <row r="33" spans="1:19" s="27" customFormat="1" x14ac:dyDescent="0.25">
      <c r="A33" s="29">
        <v>26</v>
      </c>
      <c r="B33" s="34">
        <f>'Financni toky měsíční'!D30+'Financni toky měsíční'!C30</f>
        <v>0</v>
      </c>
      <c r="C33" s="36">
        <f>'Financni toky měsíční'!C30</f>
        <v>0</v>
      </c>
      <c r="D33" s="46">
        <f t="shared" si="3"/>
        <v>0</v>
      </c>
      <c r="E33" s="35">
        <f>POWER(('Vstupní data'!B$22),A33/12)</f>
        <v>1.0217931256258554</v>
      </c>
      <c r="F33" s="35">
        <f t="shared" si="2"/>
        <v>0.9786716850218512</v>
      </c>
      <c r="G33" s="34">
        <f t="shared" si="0"/>
        <v>0</v>
      </c>
      <c r="H33" s="36">
        <f t="shared" si="1"/>
        <v>0</v>
      </c>
      <c r="I33" s="46">
        <f>IF('Čistá souč. dotace měsíční'!I32&gt;0,G33-H33,0)</f>
        <v>0</v>
      </c>
      <c r="K33" s="75"/>
    </row>
    <row r="34" spans="1:19" s="27" customFormat="1" x14ac:dyDescent="0.25">
      <c r="A34" s="29">
        <v>27</v>
      </c>
      <c r="B34" s="34">
        <f>'Financni toky měsíční'!D31+'Financni toky měsíční'!C31</f>
        <v>0</v>
      </c>
      <c r="C34" s="36">
        <f>'Financni toky měsíční'!C31</f>
        <v>0</v>
      </c>
      <c r="D34" s="46">
        <f t="shared" si="3"/>
        <v>0</v>
      </c>
      <c r="E34" s="35">
        <f>POWER(('Vstupní data'!B$22),A34/12)</f>
        <v>1.022640741968539</v>
      </c>
      <c r="F34" s="35">
        <f t="shared" si="2"/>
        <v>0.9778605124562546</v>
      </c>
      <c r="G34" s="34">
        <f t="shared" si="0"/>
        <v>0</v>
      </c>
      <c r="H34" s="36">
        <f t="shared" si="1"/>
        <v>0</v>
      </c>
      <c r="I34" s="46">
        <f>IF('Čistá souč. dotace měsíční'!I33&gt;0,G34-H34,0)</f>
        <v>0</v>
      </c>
      <c r="K34" s="75"/>
    </row>
    <row r="35" spans="1:19" s="27" customFormat="1" x14ac:dyDescent="0.25">
      <c r="A35" s="29">
        <v>28</v>
      </c>
      <c r="B35" s="34">
        <f>'Financni toky měsíční'!D32+'Financni toky měsíční'!C32</f>
        <v>0</v>
      </c>
      <c r="C35" s="36">
        <f>'Financni toky měsíční'!C32</f>
        <v>0</v>
      </c>
      <c r="D35" s="46">
        <f t="shared" si="3"/>
        <v>0</v>
      </c>
      <c r="E35" s="35">
        <f>POWER(('Vstupní data'!B$22),A35/12)</f>
        <v>1.0234890614412853</v>
      </c>
      <c r="F35" s="35">
        <f t="shared" si="2"/>
        <v>0.97705001223148613</v>
      </c>
      <c r="G35" s="34">
        <f t="shared" si="0"/>
        <v>0</v>
      </c>
      <c r="H35" s="36">
        <f t="shared" si="1"/>
        <v>0</v>
      </c>
      <c r="I35" s="46">
        <f>IF('Čistá souč. dotace měsíční'!I34&gt;0,G35-H35,0)</f>
        <v>0</v>
      </c>
      <c r="K35" s="75"/>
    </row>
    <row r="36" spans="1:19" s="27" customFormat="1" x14ac:dyDescent="0.25">
      <c r="A36" s="29">
        <v>29</v>
      </c>
      <c r="B36" s="34">
        <f>'Financni toky měsíční'!D33+'Financni toky měsíční'!C33</f>
        <v>0</v>
      </c>
      <c r="C36" s="36">
        <f>'Financni toky měsíční'!C33</f>
        <v>0</v>
      </c>
      <c r="D36" s="46">
        <f t="shared" si="3"/>
        <v>0</v>
      </c>
      <c r="E36" s="35">
        <f>POWER(('Vstupní data'!B$22),A36/12)</f>
        <v>1.0243380846273673</v>
      </c>
      <c r="F36" s="35">
        <f t="shared" si="2"/>
        <v>0.97624018379027566</v>
      </c>
      <c r="G36" s="34">
        <f t="shared" si="0"/>
        <v>0</v>
      </c>
      <c r="H36" s="36">
        <f t="shared" si="1"/>
        <v>0</v>
      </c>
      <c r="I36" s="46">
        <f>IF('Čistá souč. dotace měsíční'!I35&gt;0,G36-H36,0)</f>
        <v>0</v>
      </c>
      <c r="K36" s="75"/>
    </row>
    <row r="37" spans="1:19" s="10" customFormat="1" x14ac:dyDescent="0.25">
      <c r="A37" s="29">
        <v>30</v>
      </c>
      <c r="B37" s="34">
        <f>'Financni toky měsíční'!D34+'Financni toky měsíční'!C34</f>
        <v>0</v>
      </c>
      <c r="C37" s="36">
        <f>'Financni toky měsíční'!C34</f>
        <v>0</v>
      </c>
      <c r="D37" s="46">
        <f t="shared" si="3"/>
        <v>0</v>
      </c>
      <c r="E37" s="35">
        <f>POWER(('Vstupní data'!B$22),A37/12)</f>
        <v>1.025187812110542</v>
      </c>
      <c r="F37" s="35">
        <f t="shared" si="2"/>
        <v>0.97543102657581526</v>
      </c>
      <c r="G37" s="34">
        <f t="shared" si="0"/>
        <v>0</v>
      </c>
      <c r="H37" s="36">
        <f t="shared" si="1"/>
        <v>0</v>
      </c>
      <c r="I37" s="46">
        <f>IF('Čistá souč. dotace měsíční'!I36&gt;0,G37-H37,0)</f>
        <v>0</v>
      </c>
    </row>
    <row r="38" spans="1:19" s="27" customFormat="1" x14ac:dyDescent="0.25">
      <c r="A38" s="29">
        <v>31</v>
      </c>
      <c r="B38" s="34">
        <f>'Financni toky měsíční'!D35+'Financni toky měsíční'!C35</f>
        <v>0</v>
      </c>
      <c r="C38" s="36">
        <f>'Financni toky měsíční'!C35</f>
        <v>0</v>
      </c>
      <c r="D38" s="46">
        <f t="shared" ref="D38:D101" si="4">B38-C38</f>
        <v>0</v>
      </c>
      <c r="E38" s="35">
        <f>POWER(('Vstupní data'!B$22),A38/12)</f>
        <v>1.0260382444750509</v>
      </c>
      <c r="F38" s="35">
        <f t="shared" ref="F38:F101" si="5">1/E38</f>
        <v>0.97462254003175808</v>
      </c>
      <c r="G38" s="34">
        <f t="shared" ref="G38:G101" si="6">B38*F38</f>
        <v>0</v>
      </c>
      <c r="H38" s="36">
        <f t="shared" ref="H38:H101" si="7">C38*F38</f>
        <v>0</v>
      </c>
      <c r="I38" s="46">
        <f>IF('Čistá souč. dotace měsíční'!I37&gt;0,G38-H38,0)</f>
        <v>0</v>
      </c>
      <c r="K38" s="31"/>
      <c r="L38" s="68"/>
      <c r="M38" s="68"/>
      <c r="N38" s="68"/>
      <c r="O38" s="32"/>
      <c r="P38" s="32"/>
      <c r="Q38" s="68"/>
      <c r="R38" s="68"/>
      <c r="S38" s="68"/>
    </row>
    <row r="39" spans="1:19" x14ac:dyDescent="0.25">
      <c r="A39" s="29">
        <v>32</v>
      </c>
      <c r="B39" s="34">
        <f>'Financni toky měsíční'!D36+'Financni toky měsíční'!C36</f>
        <v>0</v>
      </c>
      <c r="C39" s="36">
        <f>'Financni toky měsíční'!C36</f>
        <v>0</v>
      </c>
      <c r="D39" s="46">
        <f t="shared" si="4"/>
        <v>0</v>
      </c>
      <c r="E39" s="35">
        <f>POWER(('Vstupní data'!B$22),A39/12)</f>
        <v>1.02688938230562</v>
      </c>
      <c r="F39" s="35">
        <f t="shared" si="5"/>
        <v>0.97381472360221832</v>
      </c>
      <c r="G39" s="34">
        <f t="shared" si="6"/>
        <v>0</v>
      </c>
      <c r="H39" s="36">
        <f t="shared" si="7"/>
        <v>0</v>
      </c>
      <c r="I39" s="46">
        <f>IF('Čistá souč. dotace měsíční'!I368&gt;0,G39-H39,0)</f>
        <v>0</v>
      </c>
    </row>
    <row r="40" spans="1:19" x14ac:dyDescent="0.25">
      <c r="A40" s="29">
        <v>33</v>
      </c>
      <c r="B40" s="34">
        <f>'Financni toky měsíční'!D37+'Financni toky měsíční'!C37</f>
        <v>0</v>
      </c>
      <c r="C40" s="36">
        <f>'Financni toky měsíční'!C37</f>
        <v>0</v>
      </c>
      <c r="D40" s="46">
        <f t="shared" si="4"/>
        <v>0</v>
      </c>
      <c r="E40" s="35">
        <f>POWER(('Vstupní data'!B$22),A40/12)</f>
        <v>1.0277412261874599</v>
      </c>
      <c r="F40" s="35">
        <f t="shared" si="5"/>
        <v>0.97300757673177174</v>
      </c>
      <c r="G40" s="34">
        <f t="shared" si="6"/>
        <v>0</v>
      </c>
      <c r="H40" s="36">
        <f t="shared" si="7"/>
        <v>0</v>
      </c>
      <c r="I40" s="46">
        <f>IF('Čistá souč. dotace měsíční'!I39&gt;0,G40-H40,0)</f>
        <v>0</v>
      </c>
    </row>
    <row r="41" spans="1:19" x14ac:dyDescent="0.25">
      <c r="A41" s="29">
        <v>34</v>
      </c>
      <c r="B41" s="34">
        <f>'Financni toky měsíční'!D38+'Financni toky měsíční'!C38</f>
        <v>0</v>
      </c>
      <c r="C41" s="36">
        <f>'Financni toky měsíční'!C38</f>
        <v>0</v>
      </c>
      <c r="D41" s="46">
        <f t="shared" si="4"/>
        <v>0</v>
      </c>
      <c r="E41" s="35">
        <f>POWER(('Vstupní data'!B$22),A41/12)</f>
        <v>1.0285937767062674</v>
      </c>
      <c r="F41" s="35">
        <f t="shared" si="5"/>
        <v>0.97220109886545347</v>
      </c>
      <c r="G41" s="34">
        <f t="shared" si="6"/>
        <v>0</v>
      </c>
      <c r="H41" s="36">
        <f t="shared" si="7"/>
        <v>0</v>
      </c>
      <c r="I41" s="46">
        <f>IF('Čistá souč. dotace měsíční'!I40&gt;0,G41-H41,0)</f>
        <v>0</v>
      </c>
    </row>
    <row r="42" spans="1:19" x14ac:dyDescent="0.25">
      <c r="A42" s="29">
        <v>35</v>
      </c>
      <c r="B42" s="34">
        <f>'Financni toky měsíční'!D39+'Financni toky měsíční'!C39</f>
        <v>0</v>
      </c>
      <c r="C42" s="36">
        <f>'Financni toky měsíční'!C39</f>
        <v>0</v>
      </c>
      <c r="D42" s="46">
        <f t="shared" si="4"/>
        <v>0</v>
      </c>
      <c r="E42" s="35">
        <f>POWER(('Vstupní data'!B$22),A42/12)</f>
        <v>1.0294470344482245</v>
      </c>
      <c r="F42" s="35">
        <f t="shared" si="5"/>
        <v>0.97139528944875941</v>
      </c>
      <c r="G42" s="34">
        <f t="shared" si="6"/>
        <v>0</v>
      </c>
      <c r="H42" s="36">
        <f t="shared" si="7"/>
        <v>0</v>
      </c>
      <c r="I42" s="46">
        <f>IF('Čistá souč. dotace měsíční'!I41&gt;0,G42-H42,0)</f>
        <v>0</v>
      </c>
    </row>
    <row r="43" spans="1:19" x14ac:dyDescent="0.25">
      <c r="A43" s="29">
        <v>36</v>
      </c>
      <c r="B43" s="34">
        <f>'Financni toky měsíční'!D40+'Financni toky měsíční'!C40</f>
        <v>0</v>
      </c>
      <c r="C43" s="36">
        <f>'Financni toky měsíční'!C40</f>
        <v>0</v>
      </c>
      <c r="D43" s="46">
        <f t="shared" si="4"/>
        <v>0</v>
      </c>
      <c r="E43" s="35">
        <f>POWER(('Vstupní data'!B$22),A43/12)</f>
        <v>1.0303009999999999</v>
      </c>
      <c r="F43" s="35">
        <f t="shared" si="5"/>
        <v>0.97059014792764453</v>
      </c>
      <c r="G43" s="34">
        <f t="shared" si="6"/>
        <v>0</v>
      </c>
      <c r="H43" s="36">
        <f t="shared" si="7"/>
        <v>0</v>
      </c>
      <c r="I43" s="46">
        <f>IF('Čistá souč. dotace měsíční'!I42&gt;0,G43-H43,0)</f>
        <v>0</v>
      </c>
    </row>
    <row r="44" spans="1:19" x14ac:dyDescent="0.25">
      <c r="A44" s="29">
        <v>37</v>
      </c>
      <c r="B44" s="34">
        <f>'Financni toky měsíční'!D41+'Financni toky měsíční'!C41</f>
        <v>0</v>
      </c>
      <c r="C44" s="36">
        <f>'Financni toky měsíční'!C41</f>
        <v>0</v>
      </c>
      <c r="D44" s="46">
        <f t="shared" si="4"/>
        <v>0</v>
      </c>
      <c r="E44" s="35">
        <f>POWER(('Vstupní data'!B$22),A44/12)</f>
        <v>1.0311556739487491</v>
      </c>
      <c r="F44" s="35">
        <f t="shared" si="5"/>
        <v>0.96978567374852309</v>
      </c>
      <c r="G44" s="34">
        <f t="shared" si="6"/>
        <v>0</v>
      </c>
      <c r="H44" s="36">
        <f t="shared" si="7"/>
        <v>0</v>
      </c>
      <c r="I44" s="46">
        <f>IF('Čistá souč. dotace měsíční'!I43&gt;0,G44-H44,0)</f>
        <v>0</v>
      </c>
    </row>
    <row r="45" spans="1:19" x14ac:dyDescent="0.25">
      <c r="A45" s="29">
        <v>38</v>
      </c>
      <c r="B45" s="34">
        <f>'Financni toky měsíční'!D42+'Financni toky měsíční'!C42</f>
        <v>0</v>
      </c>
      <c r="C45" s="36">
        <f>'Financni toky měsíční'!C42</f>
        <v>0</v>
      </c>
      <c r="D45" s="46">
        <f t="shared" si="4"/>
        <v>0</v>
      </c>
      <c r="E45" s="35">
        <f>POWER(('Vstupní data'!B$22),A45/12)</f>
        <v>1.0320110568821139</v>
      </c>
      <c r="F45" s="35">
        <f t="shared" si="5"/>
        <v>0.96898186635826855</v>
      </c>
      <c r="G45" s="34">
        <f t="shared" si="6"/>
        <v>0</v>
      </c>
      <c r="H45" s="36">
        <f t="shared" si="7"/>
        <v>0</v>
      </c>
      <c r="I45" s="46">
        <f>IF('Čistá souč. dotace měsíční'!I44&gt;0,G45-H45,0)</f>
        <v>0</v>
      </c>
    </row>
    <row r="46" spans="1:19" x14ac:dyDescent="0.25">
      <c r="A46" s="29">
        <v>39</v>
      </c>
      <c r="B46" s="34">
        <f>'Financni toky měsíční'!D43+'Financni toky měsíční'!C43</f>
        <v>0</v>
      </c>
      <c r="C46" s="36">
        <f>'Financni toky měsíční'!C43</f>
        <v>0</v>
      </c>
      <c r="D46" s="46">
        <f t="shared" si="4"/>
        <v>0</v>
      </c>
      <c r="E46" s="35">
        <f>POWER(('Vstupní data'!B$22),A46/12)</f>
        <v>1.0328671493882244</v>
      </c>
      <c r="F46" s="35">
        <f t="shared" si="5"/>
        <v>0.96817872520421244</v>
      </c>
      <c r="G46" s="34">
        <f t="shared" si="6"/>
        <v>0</v>
      </c>
      <c r="H46" s="36">
        <f t="shared" si="7"/>
        <v>0</v>
      </c>
      <c r="I46" s="46">
        <f>IF('Čistá souč. dotace měsíční'!I45&gt;0,G46-H46,0)</f>
        <v>0</v>
      </c>
    </row>
    <row r="47" spans="1:19" x14ac:dyDescent="0.25">
      <c r="A47" s="29">
        <v>40</v>
      </c>
      <c r="B47" s="34">
        <f>'Financni toky měsíční'!D44+'Financni toky měsíční'!C44</f>
        <v>0</v>
      </c>
      <c r="C47" s="36">
        <f>'Financni toky měsíční'!C44</f>
        <v>0</v>
      </c>
      <c r="D47" s="46">
        <f t="shared" si="4"/>
        <v>0</v>
      </c>
      <c r="E47" s="35">
        <f>POWER(('Vstupní data'!B$22),A47/12)</f>
        <v>1.033723952055698</v>
      </c>
      <c r="F47" s="35">
        <f t="shared" si="5"/>
        <v>0.96737624973414471</v>
      </c>
      <c r="G47" s="34">
        <f t="shared" si="6"/>
        <v>0</v>
      </c>
      <c r="H47" s="36">
        <f t="shared" si="7"/>
        <v>0</v>
      </c>
      <c r="I47" s="46">
        <f>IF('Čistá souč. dotace měsíční'!I46&gt;0,G47-H47,0)</f>
        <v>0</v>
      </c>
    </row>
    <row r="48" spans="1:19" x14ac:dyDescent="0.25">
      <c r="A48" s="29">
        <v>41</v>
      </c>
      <c r="B48" s="34">
        <f>'Financni toky měsíční'!D45+'Financni toky měsíční'!C45</f>
        <v>0</v>
      </c>
      <c r="C48" s="36">
        <f>'Financni toky měsíční'!C45</f>
        <v>0</v>
      </c>
      <c r="D48" s="46">
        <f t="shared" si="4"/>
        <v>0</v>
      </c>
      <c r="E48" s="35">
        <f>POWER(('Vstupní data'!B$22),A48/12)</f>
        <v>1.0345814654736409</v>
      </c>
      <c r="F48" s="35">
        <f t="shared" si="5"/>
        <v>0.9665744393963126</v>
      </c>
      <c r="G48" s="34">
        <f t="shared" si="6"/>
        <v>0</v>
      </c>
      <c r="H48" s="36">
        <f t="shared" si="7"/>
        <v>0</v>
      </c>
      <c r="I48" s="46">
        <f>IF('Čistá souč. dotace měsíční'!I47&gt;0,G48-H48,0)</f>
        <v>0</v>
      </c>
    </row>
    <row r="49" spans="1:9" x14ac:dyDescent="0.25">
      <c r="A49" s="29">
        <v>42</v>
      </c>
      <c r="B49" s="34">
        <f>'Financni toky měsíční'!D46+'Financni toky měsíční'!C46</f>
        <v>0</v>
      </c>
      <c r="C49" s="36">
        <f>'Financni toky měsíční'!C46</f>
        <v>0</v>
      </c>
      <c r="D49" s="46">
        <f t="shared" si="4"/>
        <v>0</v>
      </c>
      <c r="E49" s="35">
        <f>POWER(('Vstupní data'!B$22),A49/12)</f>
        <v>1.0354396902316474</v>
      </c>
      <c r="F49" s="35">
        <f t="shared" si="5"/>
        <v>0.9657732936394211</v>
      </c>
      <c r="G49" s="34">
        <f t="shared" si="6"/>
        <v>0</v>
      </c>
      <c r="H49" s="36">
        <f t="shared" si="7"/>
        <v>0</v>
      </c>
      <c r="I49" s="46">
        <f>IF('Čistá souč. dotace měsíční'!I48&gt;0,G49-H49,0)</f>
        <v>0</v>
      </c>
    </row>
    <row r="50" spans="1:9" x14ac:dyDescent="0.25">
      <c r="A50" s="29">
        <v>43</v>
      </c>
      <c r="B50" s="34">
        <f>'Financni toky měsíční'!D47+'Financni toky měsíční'!C47</f>
        <v>0</v>
      </c>
      <c r="C50" s="36">
        <f>'Financni toky měsíční'!C47</f>
        <v>0</v>
      </c>
      <c r="D50" s="46">
        <f t="shared" si="4"/>
        <v>0</v>
      </c>
      <c r="E50" s="35">
        <f>POWER(('Vstupní data'!B$22),A50/12)</f>
        <v>1.0362986269198016</v>
      </c>
      <c r="F50" s="35">
        <f t="shared" si="5"/>
        <v>0.96497281191263151</v>
      </c>
      <c r="G50" s="34">
        <f t="shared" si="6"/>
        <v>0</v>
      </c>
      <c r="H50" s="36">
        <f t="shared" si="7"/>
        <v>0</v>
      </c>
      <c r="I50" s="46">
        <f>IF('Čistá souč. dotace měsíční'!I49&gt;0,G50-H50,0)</f>
        <v>0</v>
      </c>
    </row>
    <row r="51" spans="1:9" x14ac:dyDescent="0.25">
      <c r="A51" s="29">
        <v>44</v>
      </c>
      <c r="B51" s="34">
        <f>'Financni toky měsíční'!D48+'Financni toky měsíční'!C48</f>
        <v>0</v>
      </c>
      <c r="C51" s="36">
        <f>'Financni toky měsíční'!C48</f>
        <v>0</v>
      </c>
      <c r="D51" s="46">
        <f t="shared" si="4"/>
        <v>0</v>
      </c>
      <c r="E51" s="35">
        <f>POWER(('Vstupní data'!B$22),A51/12)</f>
        <v>1.0371582761286762</v>
      </c>
      <c r="F51" s="35">
        <f t="shared" si="5"/>
        <v>0.96417299366556264</v>
      </c>
      <c r="G51" s="34">
        <f t="shared" si="6"/>
        <v>0</v>
      </c>
      <c r="H51" s="36">
        <f t="shared" si="7"/>
        <v>0</v>
      </c>
      <c r="I51" s="46">
        <f>IF('Čistá souč. dotace měsíční'!I50&gt;0,G51-H51,0)</f>
        <v>0</v>
      </c>
    </row>
    <row r="52" spans="1:9" x14ac:dyDescent="0.25">
      <c r="A52" s="29">
        <v>45</v>
      </c>
      <c r="B52" s="34">
        <f>'Financni toky měsíční'!D49+'Financni toky měsíční'!C49</f>
        <v>0</v>
      </c>
      <c r="C52" s="36">
        <f>'Financni toky měsíční'!C49</f>
        <v>0</v>
      </c>
      <c r="D52" s="46">
        <f t="shared" si="4"/>
        <v>0</v>
      </c>
      <c r="E52" s="35">
        <f>POWER(('Vstupní data'!B$22),A52/12)</f>
        <v>1.0380186384493344</v>
      </c>
      <c r="F52" s="35">
        <f t="shared" si="5"/>
        <v>0.96337383834828894</v>
      </c>
      <c r="G52" s="34">
        <f t="shared" si="6"/>
        <v>0</v>
      </c>
      <c r="H52" s="36">
        <f t="shared" si="7"/>
        <v>0</v>
      </c>
      <c r="I52" s="46">
        <f>IF('Čistá souč. dotace měsíční'!I51&gt;0,G52-H52,0)</f>
        <v>0</v>
      </c>
    </row>
    <row r="53" spans="1:9" x14ac:dyDescent="0.25">
      <c r="A53" s="29">
        <v>46</v>
      </c>
      <c r="B53" s="34">
        <f>'Financni toky měsíční'!D50+'Financni toky měsíční'!C50</f>
        <v>0</v>
      </c>
      <c r="C53" s="36">
        <f>'Financni toky měsíční'!C50</f>
        <v>0</v>
      </c>
      <c r="D53" s="46">
        <f t="shared" si="4"/>
        <v>0</v>
      </c>
      <c r="E53" s="35">
        <f>POWER(('Vstupní data'!B$22),A53/12)</f>
        <v>1.0388797144733299</v>
      </c>
      <c r="F53" s="35">
        <f t="shared" si="5"/>
        <v>0.96257534541134016</v>
      </c>
      <c r="G53" s="34">
        <f t="shared" si="6"/>
        <v>0</v>
      </c>
      <c r="H53" s="36">
        <f t="shared" si="7"/>
        <v>0</v>
      </c>
      <c r="I53" s="46">
        <f>IF('Čistá souč. dotace měsíční'!I52&gt;0,G53-H53,0)</f>
        <v>0</v>
      </c>
    </row>
    <row r="54" spans="1:9" x14ac:dyDescent="0.25">
      <c r="A54" s="29">
        <v>47</v>
      </c>
      <c r="B54" s="34">
        <f>'Financni toky měsíční'!D51+'Financni toky měsíční'!C51</f>
        <v>0</v>
      </c>
      <c r="C54" s="36">
        <f>'Financni toky měsíční'!C51</f>
        <v>0</v>
      </c>
      <c r="D54" s="46">
        <f t="shared" si="4"/>
        <v>0</v>
      </c>
      <c r="E54" s="35">
        <f>POWER(('Vstupní data'!B$22),A54/12)</f>
        <v>1.0397415047927068</v>
      </c>
      <c r="F54" s="35">
        <f t="shared" si="5"/>
        <v>0.96177751430570235</v>
      </c>
      <c r="G54" s="34">
        <f t="shared" si="6"/>
        <v>0</v>
      </c>
      <c r="H54" s="36">
        <f t="shared" si="7"/>
        <v>0</v>
      </c>
      <c r="I54" s="46">
        <f>IF('Čistá souč. dotace měsíční'!I53&gt;0,G54-H54,0)</f>
        <v>0</v>
      </c>
    </row>
    <row r="55" spans="1:9" x14ac:dyDescent="0.25">
      <c r="A55" s="29">
        <v>48</v>
      </c>
      <c r="B55" s="34">
        <f>'Financni toky měsíční'!D52+'Financni toky měsíční'!C52</f>
        <v>0</v>
      </c>
      <c r="C55" s="36">
        <f>'Financni toky měsíční'!C52</f>
        <v>0</v>
      </c>
      <c r="D55" s="46">
        <f t="shared" si="4"/>
        <v>0</v>
      </c>
      <c r="E55" s="35">
        <f>POWER(('Vstupní data'!B$22),A55/12)</f>
        <v>1.04060401</v>
      </c>
      <c r="F55" s="35">
        <f t="shared" si="5"/>
        <v>0.96098034448281622</v>
      </c>
      <c r="G55" s="34">
        <f t="shared" si="6"/>
        <v>0</v>
      </c>
      <c r="H55" s="36">
        <f t="shared" si="7"/>
        <v>0</v>
      </c>
      <c r="I55" s="46">
        <f>IF('Čistá souč. dotace měsíční'!I54&gt;0,G55-H55,0)</f>
        <v>0</v>
      </c>
    </row>
    <row r="56" spans="1:9" x14ac:dyDescent="0.25">
      <c r="A56" s="29">
        <v>49</v>
      </c>
      <c r="B56" s="34">
        <f>'Financni toky měsíční'!D53+'Financni toky měsíční'!C53</f>
        <v>0</v>
      </c>
      <c r="C56" s="36">
        <f>'Financni toky měsíční'!C53</f>
        <v>0</v>
      </c>
      <c r="D56" s="46">
        <f t="shared" si="4"/>
        <v>0</v>
      </c>
      <c r="E56" s="35">
        <f>POWER(('Vstupní data'!B$22),A56/12)</f>
        <v>1.0414672306882367</v>
      </c>
      <c r="F56" s="35">
        <f t="shared" si="5"/>
        <v>0.96018383539457719</v>
      </c>
      <c r="G56" s="34">
        <f t="shared" si="6"/>
        <v>0</v>
      </c>
      <c r="H56" s="36">
        <f t="shared" si="7"/>
        <v>0</v>
      </c>
      <c r="I56" s="46">
        <f>IF('Čistá souč. dotace měsíční'!I55&gt;0,G56-H56,0)</f>
        <v>0</v>
      </c>
    </row>
    <row r="57" spans="1:9" x14ac:dyDescent="0.25">
      <c r="A57" s="29">
        <v>50</v>
      </c>
      <c r="B57" s="34">
        <f>'Financni toky měsíční'!D54+'Financni toky měsíční'!C54</f>
        <v>0</v>
      </c>
      <c r="C57" s="36">
        <f>'Financni toky měsíční'!C54</f>
        <v>0</v>
      </c>
      <c r="D57" s="46">
        <f t="shared" si="4"/>
        <v>0</v>
      </c>
      <c r="E57" s="35">
        <f>POWER(('Vstupní data'!B$22),A57/12)</f>
        <v>1.042331167450935</v>
      </c>
      <c r="F57" s="35">
        <f t="shared" si="5"/>
        <v>0.95938798649333523</v>
      </c>
      <c r="G57" s="34">
        <f t="shared" si="6"/>
        <v>0</v>
      </c>
      <c r="H57" s="36">
        <f t="shared" si="7"/>
        <v>0</v>
      </c>
      <c r="I57" s="46">
        <f>IF('Čistá souč. dotace měsíční'!I56&gt;0,G57-H57,0)</f>
        <v>0</v>
      </c>
    </row>
    <row r="58" spans="1:9" x14ac:dyDescent="0.25">
      <c r="A58" s="29">
        <v>51</v>
      </c>
      <c r="B58" s="34">
        <f>'Financni toky měsíční'!D55+'Financni toky měsíční'!C55</f>
        <v>0</v>
      </c>
      <c r="C58" s="36">
        <f>'Financni toky měsíční'!C55</f>
        <v>0</v>
      </c>
      <c r="D58" s="46">
        <f t="shared" si="4"/>
        <v>0</v>
      </c>
      <c r="E58" s="35">
        <f>POWER(('Vstupní data'!B$22),A58/12)</f>
        <v>1.0431958208821066</v>
      </c>
      <c r="F58" s="35">
        <f t="shared" si="5"/>
        <v>0.95859279723189361</v>
      </c>
      <c r="G58" s="34">
        <f t="shared" si="6"/>
        <v>0</v>
      </c>
      <c r="H58" s="36">
        <f t="shared" si="7"/>
        <v>0</v>
      </c>
      <c r="I58" s="46">
        <f>IF('Čistá souč. dotace měsíční'!I57&gt;0,G58-H58,0)</f>
        <v>0</v>
      </c>
    </row>
    <row r="59" spans="1:9" x14ac:dyDescent="0.25">
      <c r="A59" s="29">
        <v>52</v>
      </c>
      <c r="B59" s="34">
        <f>'Financni toky měsíční'!D56+'Financni toky měsíční'!C56</f>
        <v>0</v>
      </c>
      <c r="C59" s="36">
        <f>'Financni toky měsíční'!C56</f>
        <v>0</v>
      </c>
      <c r="D59" s="46">
        <f t="shared" si="4"/>
        <v>0</v>
      </c>
      <c r="E59" s="35">
        <f>POWER(('Vstupní data'!B$22),A59/12)</f>
        <v>1.044061191576255</v>
      </c>
      <c r="F59" s="35">
        <f t="shared" si="5"/>
        <v>0.95779826706350968</v>
      </c>
      <c r="G59" s="34">
        <f t="shared" si="6"/>
        <v>0</v>
      </c>
      <c r="H59" s="36">
        <f t="shared" si="7"/>
        <v>0</v>
      </c>
      <c r="I59" s="46">
        <f>IF('Čistá souč. dotace měsíční'!I58&gt;0,G59-H59,0)</f>
        <v>0</v>
      </c>
    </row>
    <row r="60" spans="1:9" x14ac:dyDescent="0.25">
      <c r="A60" s="29">
        <v>53</v>
      </c>
      <c r="B60" s="34">
        <f>'Financni toky měsíční'!D57+'Financni toky měsíční'!C57</f>
        <v>0</v>
      </c>
      <c r="C60" s="36">
        <f>'Financni toky měsíční'!C57</f>
        <v>0</v>
      </c>
      <c r="D60" s="46">
        <f t="shared" si="4"/>
        <v>0</v>
      </c>
      <c r="E60" s="35">
        <f>POWER(('Vstupní data'!B$22),A60/12)</f>
        <v>1.0449272801283773</v>
      </c>
      <c r="F60" s="35">
        <f t="shared" si="5"/>
        <v>0.95700439544189364</v>
      </c>
      <c r="G60" s="34">
        <f t="shared" si="6"/>
        <v>0</v>
      </c>
      <c r="H60" s="36">
        <f t="shared" si="7"/>
        <v>0</v>
      </c>
      <c r="I60" s="46">
        <f>IF('Čistá souč. dotace měsíční'!I59&gt;0,G60-H60,0)</f>
        <v>0</v>
      </c>
    </row>
    <row r="61" spans="1:9" x14ac:dyDescent="0.25">
      <c r="A61" s="29">
        <v>54</v>
      </c>
      <c r="B61" s="34">
        <f>'Financni toky měsíční'!D58+'Financni toky měsíční'!C58</f>
        <v>0</v>
      </c>
      <c r="C61" s="36">
        <f>'Financni toky měsíční'!C58</f>
        <v>0</v>
      </c>
      <c r="D61" s="46">
        <f t="shared" si="4"/>
        <v>0</v>
      </c>
      <c r="E61" s="35">
        <f>POWER(('Vstupní data'!B$22),A61/12)</f>
        <v>1.0457940871339639</v>
      </c>
      <c r="F61" s="35">
        <f t="shared" si="5"/>
        <v>0.9562111818212089</v>
      </c>
      <c r="G61" s="34">
        <f t="shared" si="6"/>
        <v>0</v>
      </c>
      <c r="H61" s="36">
        <f t="shared" si="7"/>
        <v>0</v>
      </c>
      <c r="I61" s="46">
        <f>IF('Čistá souč. dotace měsíční'!I60&gt;0,G61-H61,0)</f>
        <v>0</v>
      </c>
    </row>
    <row r="62" spans="1:9" x14ac:dyDescent="0.25">
      <c r="A62" s="29">
        <v>55</v>
      </c>
      <c r="B62" s="34">
        <f>'Financni toky měsíční'!D59+'Financni toky měsíční'!C59</f>
        <v>0</v>
      </c>
      <c r="C62" s="36">
        <f>'Financni toky měsíční'!C59</f>
        <v>0</v>
      </c>
      <c r="D62" s="46">
        <f t="shared" si="4"/>
        <v>0</v>
      </c>
      <c r="E62" s="35">
        <f>POWER(('Vstupní data'!B$22),A62/12)</f>
        <v>1.0466616131889994</v>
      </c>
      <c r="F62" s="35">
        <f t="shared" si="5"/>
        <v>0.95541862565607094</v>
      </c>
      <c r="G62" s="34">
        <f t="shared" si="6"/>
        <v>0</v>
      </c>
      <c r="H62" s="36">
        <f t="shared" si="7"/>
        <v>0</v>
      </c>
      <c r="I62" s="46">
        <f>IF('Čistá souč. dotace měsíční'!I61&gt;0,G62-H62,0)</f>
        <v>0</v>
      </c>
    </row>
    <row r="63" spans="1:9" x14ac:dyDescent="0.25">
      <c r="A63" s="29">
        <v>56</v>
      </c>
      <c r="B63" s="34">
        <f>'Financni toky měsíční'!D60+'Financni toky měsíční'!C60</f>
        <v>0</v>
      </c>
      <c r="C63" s="36">
        <f>'Financni toky měsíční'!C60</f>
        <v>0</v>
      </c>
      <c r="D63" s="46">
        <f t="shared" si="4"/>
        <v>0</v>
      </c>
      <c r="E63" s="35">
        <f>POWER(('Vstupní data'!B$22),A63/12)</f>
        <v>1.0475298588899629</v>
      </c>
      <c r="F63" s="35">
        <f t="shared" si="5"/>
        <v>0.95462672640154722</v>
      </c>
      <c r="G63" s="34">
        <f t="shared" si="6"/>
        <v>0</v>
      </c>
      <c r="H63" s="36">
        <f t="shared" si="7"/>
        <v>0</v>
      </c>
      <c r="I63" s="46">
        <f>IF('Čistá souč. dotace měsíční'!I62&gt;0,G63-H63,0)</f>
        <v>0</v>
      </c>
    </row>
    <row r="64" spans="1:9" x14ac:dyDescent="0.25">
      <c r="A64" s="29">
        <v>57</v>
      </c>
      <c r="B64" s="34">
        <f>'Financni toky měsíční'!D61+'Financni toky měsíční'!C61</f>
        <v>0</v>
      </c>
      <c r="C64" s="36">
        <f>'Financni toky měsíční'!C61</f>
        <v>0</v>
      </c>
      <c r="D64" s="46">
        <f t="shared" si="4"/>
        <v>0</v>
      </c>
      <c r="E64" s="35">
        <f>POWER(('Vstupní data'!B$22),A64/12)</f>
        <v>1.0483988248338278</v>
      </c>
      <c r="F64" s="35">
        <f t="shared" si="5"/>
        <v>0.95383548351315717</v>
      </c>
      <c r="G64" s="34">
        <f t="shared" si="6"/>
        <v>0</v>
      </c>
      <c r="H64" s="36">
        <f t="shared" si="7"/>
        <v>0</v>
      </c>
      <c r="I64" s="46">
        <f>IF('Čistá souč. dotace měsíční'!I63&gt;0,G64-H64,0)</f>
        <v>0</v>
      </c>
    </row>
    <row r="65" spans="1:9" x14ac:dyDescent="0.25">
      <c r="A65" s="29">
        <v>58</v>
      </c>
      <c r="B65" s="34">
        <f>'Financni toky měsíční'!D62+'Financni toky měsíční'!C62</f>
        <v>0</v>
      </c>
      <c r="C65" s="36">
        <f>'Financni toky měsíční'!C62</f>
        <v>0</v>
      </c>
      <c r="D65" s="46">
        <f t="shared" si="4"/>
        <v>0</v>
      </c>
      <c r="E65" s="35">
        <f>POWER(('Vstupní data'!B$22),A65/12)</f>
        <v>1.0492685116180633</v>
      </c>
      <c r="F65" s="35">
        <f t="shared" si="5"/>
        <v>0.9530448964468714</v>
      </c>
      <c r="G65" s="34">
        <f t="shared" si="6"/>
        <v>0</v>
      </c>
      <c r="H65" s="36">
        <f t="shared" si="7"/>
        <v>0</v>
      </c>
      <c r="I65" s="46">
        <f>IF('Čistá souč. dotace měsíční'!I64&gt;0,G65-H65,0)</f>
        <v>0</v>
      </c>
    </row>
    <row r="66" spans="1:9" x14ac:dyDescent="0.25">
      <c r="A66" s="29">
        <v>59</v>
      </c>
      <c r="B66" s="34">
        <f>'Financni toky měsíční'!D63+'Financni toky měsíční'!C63</f>
        <v>0</v>
      </c>
      <c r="C66" s="36">
        <f>'Financni toky měsíční'!C63</f>
        <v>0</v>
      </c>
      <c r="D66" s="46">
        <f t="shared" si="4"/>
        <v>0</v>
      </c>
      <c r="E66" s="35">
        <f>POWER(('Vstupní data'!B$22),A66/12)</f>
        <v>1.0501389198406339</v>
      </c>
      <c r="F66" s="35">
        <f t="shared" si="5"/>
        <v>0.95225496465911119</v>
      </c>
      <c r="G66" s="34">
        <f t="shared" si="6"/>
        <v>0</v>
      </c>
      <c r="H66" s="36">
        <f t="shared" si="7"/>
        <v>0</v>
      </c>
      <c r="I66" s="46">
        <f>IF('Čistá souč. dotace měsíční'!I65&gt;0,G66-H66,0)</f>
        <v>0</v>
      </c>
    </row>
    <row r="67" spans="1:9" x14ac:dyDescent="0.25">
      <c r="A67" s="29">
        <v>60</v>
      </c>
      <c r="B67" s="34">
        <f>'Financni toky měsíční'!D64+'Financni toky měsíční'!C64</f>
        <v>0</v>
      </c>
      <c r="C67" s="36">
        <f>'Financni toky měsíční'!C64</f>
        <v>0</v>
      </c>
      <c r="D67" s="46">
        <f t="shared" si="4"/>
        <v>0</v>
      </c>
      <c r="E67" s="35">
        <f>POWER(('Vstupní data'!B$22),A67/12)</f>
        <v>1.0510100500999999</v>
      </c>
      <c r="F67" s="35">
        <f t="shared" si="5"/>
        <v>0.95146568760674888</v>
      </c>
      <c r="G67" s="34">
        <f t="shared" si="6"/>
        <v>0</v>
      </c>
      <c r="H67" s="36">
        <f t="shared" si="7"/>
        <v>0</v>
      </c>
      <c r="I67" s="46">
        <f>IF('Čistá souč. dotace měsíční'!I66&gt;0,G67-H67,0)</f>
        <v>0</v>
      </c>
    </row>
    <row r="68" spans="1:9" x14ac:dyDescent="0.25">
      <c r="A68" s="29">
        <v>61</v>
      </c>
      <c r="B68" s="34">
        <f>'Financni toky měsíční'!D65+'Financni toky měsíční'!C65</f>
        <v>0</v>
      </c>
      <c r="C68" s="36">
        <f>'Financni toky měsíční'!C65</f>
        <v>0</v>
      </c>
      <c r="D68" s="46">
        <f t="shared" si="4"/>
        <v>0</v>
      </c>
      <c r="E68" s="35">
        <f>POWER(('Vstupní data'!B$22),A68/12)</f>
        <v>1.051881902995119</v>
      </c>
      <c r="F68" s="35">
        <f t="shared" si="5"/>
        <v>0.95067706474710623</v>
      </c>
      <c r="G68" s="34">
        <f t="shared" si="6"/>
        <v>0</v>
      </c>
      <c r="H68" s="36">
        <f t="shared" si="7"/>
        <v>0</v>
      </c>
      <c r="I68" s="46">
        <f>IF('Čistá souč. dotace měsíční'!I67&gt;0,G68-H68,0)</f>
        <v>0</v>
      </c>
    </row>
    <row r="69" spans="1:9" x14ac:dyDescent="0.25">
      <c r="A69" s="29">
        <v>62</v>
      </c>
      <c r="B69" s="34">
        <f>'Financni toky měsíční'!D66+'Financni toky měsíční'!C66</f>
        <v>0</v>
      </c>
      <c r="C69" s="36">
        <f>'Financni toky měsíční'!C66</f>
        <v>0</v>
      </c>
      <c r="D69" s="46">
        <f t="shared" si="4"/>
        <v>0</v>
      </c>
      <c r="E69" s="35">
        <f>POWER(('Vstupní data'!B$22),A69/12)</f>
        <v>1.0527544791254444</v>
      </c>
      <c r="F69" s="35">
        <f t="shared" si="5"/>
        <v>0.94988909553795564</v>
      </c>
      <c r="G69" s="34">
        <f t="shared" si="6"/>
        <v>0</v>
      </c>
      <c r="H69" s="36">
        <f t="shared" si="7"/>
        <v>0</v>
      </c>
      <c r="I69" s="46">
        <f>IF('Čistá souč. dotace měsíční'!I68&gt;0,G69-H69,0)</f>
        <v>0</v>
      </c>
    </row>
    <row r="70" spans="1:9" x14ac:dyDescent="0.25">
      <c r="A70" s="29">
        <v>63</v>
      </c>
      <c r="B70" s="34">
        <f>'Financni toky měsíční'!D67+'Financni toky měsíční'!C67</f>
        <v>0</v>
      </c>
      <c r="C70" s="36">
        <f>'Financni toky měsíční'!C67</f>
        <v>0</v>
      </c>
      <c r="D70" s="46">
        <f t="shared" si="4"/>
        <v>0</v>
      </c>
      <c r="E70" s="35">
        <f>POWER(('Vstupní data'!B$22),A70/12)</f>
        <v>1.0536277790909276</v>
      </c>
      <c r="F70" s="35">
        <f t="shared" si="5"/>
        <v>0.94910177943751839</v>
      </c>
      <c r="G70" s="34">
        <f t="shared" si="6"/>
        <v>0</v>
      </c>
      <c r="H70" s="36">
        <f t="shared" si="7"/>
        <v>0</v>
      </c>
      <c r="I70" s="46">
        <f>IF('Čistá souč. dotace měsíční'!I69&gt;0,G70-H70,0)</f>
        <v>0</v>
      </c>
    </row>
    <row r="71" spans="1:9" x14ac:dyDescent="0.25">
      <c r="A71" s="29">
        <v>64</v>
      </c>
      <c r="B71" s="34">
        <f>'Financni toky měsíční'!D68+'Financni toky měsíční'!C68</f>
        <v>0</v>
      </c>
      <c r="C71" s="36">
        <f>'Financni toky měsíční'!C68</f>
        <v>0</v>
      </c>
      <c r="D71" s="46">
        <f t="shared" si="4"/>
        <v>0</v>
      </c>
      <c r="E71" s="35">
        <f>POWER(('Vstupní data'!B$22),A71/12)</f>
        <v>1.0545018034920177</v>
      </c>
      <c r="F71" s="35">
        <f t="shared" si="5"/>
        <v>0.94831511590446482</v>
      </c>
      <c r="G71" s="34">
        <f t="shared" si="6"/>
        <v>0</v>
      </c>
      <c r="H71" s="36">
        <f t="shared" si="7"/>
        <v>0</v>
      </c>
      <c r="I71" s="46">
        <f>IF('Čistá souč. dotace měsíční'!I70&gt;0,G71-H71,0)</f>
        <v>0</v>
      </c>
    </row>
    <row r="72" spans="1:9" x14ac:dyDescent="0.25">
      <c r="A72" s="29">
        <v>65</v>
      </c>
      <c r="B72" s="34">
        <f>'Financni toky měsíční'!D69+'Financni toky měsíční'!C69</f>
        <v>0</v>
      </c>
      <c r="C72" s="36">
        <f>'Financni toky měsíční'!C69</f>
        <v>0</v>
      </c>
      <c r="D72" s="46">
        <f t="shared" si="4"/>
        <v>0</v>
      </c>
      <c r="E72" s="35">
        <f>POWER(('Vstupní data'!B$22),A72/12)</f>
        <v>1.055376552929661</v>
      </c>
      <c r="F72" s="35">
        <f t="shared" si="5"/>
        <v>0.9475291043979146</v>
      </c>
      <c r="G72" s="34">
        <f t="shared" si="6"/>
        <v>0</v>
      </c>
      <c r="H72" s="36">
        <f t="shared" si="7"/>
        <v>0</v>
      </c>
      <c r="I72" s="46">
        <f>IF('Čistá souč. dotace měsíční'!I71&gt;0,G72-H72,0)</f>
        <v>0</v>
      </c>
    </row>
    <row r="73" spans="1:9" x14ac:dyDescent="0.25">
      <c r="A73" s="29">
        <v>66</v>
      </c>
      <c r="B73" s="34">
        <f>'Financni toky měsíční'!D70+'Financni toky měsíční'!C70</f>
        <v>0</v>
      </c>
      <c r="C73" s="36">
        <f>'Financni toky měsíční'!C70</f>
        <v>0</v>
      </c>
      <c r="D73" s="46">
        <f t="shared" si="4"/>
        <v>0</v>
      </c>
      <c r="E73" s="35">
        <f>POWER(('Vstupní data'!B$22),A73/12)</f>
        <v>1.0562520280053036</v>
      </c>
      <c r="F73" s="35">
        <f t="shared" si="5"/>
        <v>0.94674374437743458</v>
      </c>
      <c r="G73" s="34">
        <f t="shared" si="6"/>
        <v>0</v>
      </c>
      <c r="H73" s="36">
        <f t="shared" si="7"/>
        <v>0</v>
      </c>
      <c r="I73" s="46">
        <f>IF('Čistá souč. dotace měsíční'!I72&gt;0,G73-H73,0)</f>
        <v>0</v>
      </c>
    </row>
    <row r="74" spans="1:9" x14ac:dyDescent="0.25">
      <c r="A74" s="29">
        <v>67</v>
      </c>
      <c r="B74" s="34">
        <f>'Financni toky měsíční'!D71+'Financni toky měsíční'!C71</f>
        <v>0</v>
      </c>
      <c r="C74" s="36">
        <f>'Financni toky měsíční'!C71</f>
        <v>0</v>
      </c>
      <c r="D74" s="46">
        <f t="shared" si="4"/>
        <v>0</v>
      </c>
      <c r="E74" s="35">
        <f>POWER(('Vstupní data'!B$22),A74/12)</f>
        <v>1.0571282293208895</v>
      </c>
      <c r="F74" s="35">
        <f t="shared" si="5"/>
        <v>0.94595903530304049</v>
      </c>
      <c r="G74" s="34">
        <f t="shared" si="6"/>
        <v>0</v>
      </c>
      <c r="H74" s="36">
        <f t="shared" si="7"/>
        <v>0</v>
      </c>
      <c r="I74" s="46">
        <f>IF('Čistá souč. dotace měsíční'!I73&gt;0,G74-H74,0)</f>
        <v>0</v>
      </c>
    </row>
    <row r="75" spans="1:9" x14ac:dyDescent="0.25">
      <c r="A75" s="29">
        <v>68</v>
      </c>
      <c r="B75" s="34">
        <f>'Financni toky měsíční'!D72+'Financni toky měsíční'!C72</f>
        <v>0</v>
      </c>
      <c r="C75" s="36">
        <f>'Financni toky měsíční'!C72</f>
        <v>0</v>
      </c>
      <c r="D75" s="46">
        <f t="shared" si="4"/>
        <v>0</v>
      </c>
      <c r="E75" s="35">
        <f>POWER(('Vstupní data'!B$22),A75/12)</f>
        <v>1.0580051574788625</v>
      </c>
      <c r="F75" s="35">
        <f t="shared" si="5"/>
        <v>0.94517497663519534</v>
      </c>
      <c r="G75" s="34">
        <f t="shared" si="6"/>
        <v>0</v>
      </c>
      <c r="H75" s="36">
        <f t="shared" si="7"/>
        <v>0</v>
      </c>
      <c r="I75" s="46">
        <f>IF('Čistá souč. dotace měsíční'!I74&gt;0,G75-H75,0)</f>
        <v>0</v>
      </c>
    </row>
    <row r="76" spans="1:9" x14ac:dyDescent="0.25">
      <c r="A76" s="29">
        <v>69</v>
      </c>
      <c r="B76" s="34">
        <f>'Financni toky měsíční'!D73+'Financni toky měsíční'!C73</f>
        <v>0</v>
      </c>
      <c r="C76" s="36">
        <f>'Financni toky měsíční'!C73</f>
        <v>0</v>
      </c>
      <c r="D76" s="46">
        <f t="shared" si="4"/>
        <v>0</v>
      </c>
      <c r="E76" s="35">
        <f>POWER(('Vstupní data'!B$22),A76/12)</f>
        <v>1.0588828130821661</v>
      </c>
      <c r="F76" s="35">
        <f t="shared" si="5"/>
        <v>0.94439156783480915</v>
      </c>
      <c r="G76" s="34">
        <f t="shared" si="6"/>
        <v>0</v>
      </c>
      <c r="H76" s="36">
        <f t="shared" si="7"/>
        <v>0</v>
      </c>
      <c r="I76" s="46">
        <f>IF('Čistá souč. dotace měsíční'!I75&gt;0,G76-H76,0)</f>
        <v>0</v>
      </c>
    </row>
    <row r="77" spans="1:9" x14ac:dyDescent="0.25">
      <c r="A77" s="29">
        <v>70</v>
      </c>
      <c r="B77" s="34">
        <f>'Financni toky měsíční'!D74+'Financni toky měsíční'!C74</f>
        <v>0</v>
      </c>
      <c r="C77" s="36">
        <f>'Financni toky měsíční'!C74</f>
        <v>0</v>
      </c>
      <c r="D77" s="46">
        <f t="shared" si="4"/>
        <v>0</v>
      </c>
      <c r="E77" s="35">
        <f>POWER(('Vstupní data'!B$22),A77/12)</f>
        <v>1.059761196734244</v>
      </c>
      <c r="F77" s="35">
        <f t="shared" si="5"/>
        <v>0.94360880836323902</v>
      </c>
      <c r="G77" s="34">
        <f t="shared" si="6"/>
        <v>0</v>
      </c>
      <c r="H77" s="36">
        <f t="shared" si="7"/>
        <v>0</v>
      </c>
      <c r="I77" s="46">
        <f>IF('Čistá souč. dotace měsíční'!I76&gt;0,G77-H77,0)</f>
        <v>0</v>
      </c>
    </row>
    <row r="78" spans="1:9" x14ac:dyDescent="0.25">
      <c r="A78" s="29">
        <v>71</v>
      </c>
      <c r="B78" s="34">
        <f>'Financni toky měsíční'!D75+'Financni toky měsíční'!C75</f>
        <v>0</v>
      </c>
      <c r="C78" s="36">
        <f>'Financni toky měsíční'!C75</f>
        <v>0</v>
      </c>
      <c r="D78" s="46">
        <f t="shared" si="4"/>
        <v>0</v>
      </c>
      <c r="E78" s="35">
        <f>POWER(('Vstupní data'!B$22),A78/12)</f>
        <v>1.0606403090390402</v>
      </c>
      <c r="F78" s="35">
        <f t="shared" si="5"/>
        <v>0.94282669768228833</v>
      </c>
      <c r="G78" s="34">
        <f t="shared" si="6"/>
        <v>0</v>
      </c>
      <c r="H78" s="36">
        <f t="shared" si="7"/>
        <v>0</v>
      </c>
      <c r="I78" s="46">
        <f>IF('Čistá souč. dotace měsíční'!I77&gt;0,G78-H78,0)</f>
        <v>0</v>
      </c>
    </row>
    <row r="79" spans="1:9" x14ac:dyDescent="0.25">
      <c r="A79" s="29">
        <v>72</v>
      </c>
      <c r="B79" s="34">
        <f>'Financni toky měsíční'!D76+'Financni toky měsíční'!C76</f>
        <v>0</v>
      </c>
      <c r="C79" s="36">
        <f>'Financni toky měsíční'!C76</f>
        <v>0</v>
      </c>
      <c r="D79" s="46">
        <f t="shared" si="4"/>
        <v>0</v>
      </c>
      <c r="E79" s="35">
        <f>POWER(('Vstupní data'!B$22),A79/12)</f>
        <v>1.0615201506010001</v>
      </c>
      <c r="F79" s="35">
        <f t="shared" si="5"/>
        <v>0.94204523525420658</v>
      </c>
      <c r="G79" s="34">
        <f t="shared" si="6"/>
        <v>0</v>
      </c>
      <c r="H79" s="36">
        <f t="shared" si="7"/>
        <v>0</v>
      </c>
      <c r="I79" s="46">
        <f>IF('Čistá souč. dotace měsíční'!I78&gt;0,G79-H79,0)</f>
        <v>0</v>
      </c>
    </row>
    <row r="80" spans="1:9" x14ac:dyDescent="0.25">
      <c r="A80" s="29">
        <v>73</v>
      </c>
      <c r="B80" s="34">
        <f>'Financni toky měsíční'!D77+'Financni toky měsíční'!C77</f>
        <v>0</v>
      </c>
      <c r="C80" s="36">
        <f>'Financni toky měsíční'!C77</f>
        <v>0</v>
      </c>
      <c r="D80" s="46">
        <f t="shared" si="4"/>
        <v>0</v>
      </c>
      <c r="E80" s="35">
        <f>POWER(('Vstupní data'!B$22),A80/12)</f>
        <v>1.0624007220250702</v>
      </c>
      <c r="F80" s="35">
        <f t="shared" si="5"/>
        <v>0.94126442054168924</v>
      </c>
      <c r="G80" s="34">
        <f t="shared" si="6"/>
        <v>0</v>
      </c>
      <c r="H80" s="36">
        <f t="shared" si="7"/>
        <v>0</v>
      </c>
      <c r="I80" s="46">
        <f>IF('Čistá souč. dotace měsíční'!I79&gt;0,G80-H80,0)</f>
        <v>0</v>
      </c>
    </row>
    <row r="81" spans="1:9" x14ac:dyDescent="0.25">
      <c r="A81" s="29">
        <v>74</v>
      </c>
      <c r="B81" s="34">
        <f>'Financni toky měsíční'!D78+'Financni toky měsíční'!C78</f>
        <v>0</v>
      </c>
      <c r="C81" s="36">
        <f>'Financni toky měsíční'!C78</f>
        <v>0</v>
      </c>
      <c r="D81" s="46">
        <f t="shared" si="4"/>
        <v>0</v>
      </c>
      <c r="E81" s="35">
        <f>POWER(('Vstupní data'!B$22),A81/12)</f>
        <v>1.0632820239166989</v>
      </c>
      <c r="F81" s="35">
        <f t="shared" si="5"/>
        <v>0.94048425300787686</v>
      </c>
      <c r="G81" s="34">
        <f t="shared" si="6"/>
        <v>0</v>
      </c>
      <c r="H81" s="36">
        <f t="shared" si="7"/>
        <v>0</v>
      </c>
      <c r="I81" s="46">
        <f>IF('Čistá souč. dotace měsíční'!I80&gt;0,G81-H81,0)</f>
        <v>0</v>
      </c>
    </row>
    <row r="82" spans="1:9" x14ac:dyDescent="0.25">
      <c r="A82" s="29">
        <v>75</v>
      </c>
      <c r="B82" s="34">
        <f>'Financni toky měsíční'!D79+'Financni toky měsíční'!C79</f>
        <v>0</v>
      </c>
      <c r="C82" s="36">
        <f>'Financni toky měsíční'!C79</f>
        <v>0</v>
      </c>
      <c r="D82" s="46">
        <f t="shared" si="4"/>
        <v>0</v>
      </c>
      <c r="E82" s="35">
        <f>POWER(('Vstupní data'!B$22),A82/12)</f>
        <v>1.0641640568818369</v>
      </c>
      <c r="F82" s="35">
        <f t="shared" si="5"/>
        <v>0.93970473211635486</v>
      </c>
      <c r="G82" s="34">
        <f t="shared" si="6"/>
        <v>0</v>
      </c>
      <c r="H82" s="36">
        <f t="shared" si="7"/>
        <v>0</v>
      </c>
      <c r="I82" s="46">
        <f>IF('Čistá souč. dotace měsíční'!I81&gt;0,G82-H82,0)</f>
        <v>0</v>
      </c>
    </row>
    <row r="83" spans="1:9" x14ac:dyDescent="0.25">
      <c r="A83" s="29">
        <v>76</v>
      </c>
      <c r="B83" s="34">
        <f>'Financni toky měsíční'!D80+'Financni toky měsíční'!C80</f>
        <v>0</v>
      </c>
      <c r="C83" s="36">
        <f>'Financni toky měsíční'!C80</f>
        <v>0</v>
      </c>
      <c r="D83" s="46">
        <f t="shared" si="4"/>
        <v>0</v>
      </c>
      <c r="E83" s="35">
        <f>POWER(('Vstupní data'!B$22),A83/12)</f>
        <v>1.0650468215269377</v>
      </c>
      <c r="F83" s="35">
        <f t="shared" si="5"/>
        <v>0.93892585733115341</v>
      </c>
      <c r="G83" s="34">
        <f t="shared" si="6"/>
        <v>0</v>
      </c>
      <c r="H83" s="36">
        <f t="shared" si="7"/>
        <v>0</v>
      </c>
      <c r="I83" s="46">
        <f>IF('Čistá souč. dotace měsíční'!I82&gt;0,G83-H83,0)</f>
        <v>0</v>
      </c>
    </row>
    <row r="84" spans="1:9" x14ac:dyDescent="0.25">
      <c r="A84" s="29">
        <v>77</v>
      </c>
      <c r="B84" s="34">
        <f>'Financni toky měsíční'!D81+'Financni toky měsíční'!C81</f>
        <v>0</v>
      </c>
      <c r="C84" s="36">
        <f>'Financni toky měsíční'!C81</f>
        <v>0</v>
      </c>
      <c r="D84" s="46">
        <f t="shared" si="4"/>
        <v>0</v>
      </c>
      <c r="E84" s="35">
        <f>POWER(('Vstupní data'!B$22),A84/12)</f>
        <v>1.0659303184589577</v>
      </c>
      <c r="F84" s="35">
        <f t="shared" si="5"/>
        <v>0.93814762811674701</v>
      </c>
      <c r="G84" s="34">
        <f t="shared" si="6"/>
        <v>0</v>
      </c>
      <c r="H84" s="36">
        <f t="shared" si="7"/>
        <v>0</v>
      </c>
      <c r="I84" s="46">
        <f>IF('Čistá souč. dotace měsíční'!I83&gt;0,G84-H84,0)</f>
        <v>0</v>
      </c>
    </row>
    <row r="85" spans="1:9" x14ac:dyDescent="0.25">
      <c r="A85" s="29">
        <v>78</v>
      </c>
      <c r="B85" s="34">
        <f>'Financni toky měsíční'!D82+'Financni toky měsíční'!C82</f>
        <v>0</v>
      </c>
      <c r="C85" s="36">
        <f>'Financni toky měsíční'!C82</f>
        <v>0</v>
      </c>
      <c r="D85" s="46">
        <f t="shared" si="4"/>
        <v>0</v>
      </c>
      <c r="E85" s="35">
        <f>POWER(('Vstupní data'!B$22),A85/12)</f>
        <v>1.0668145482853566</v>
      </c>
      <c r="F85" s="35">
        <f t="shared" si="5"/>
        <v>0.93737004393805401</v>
      </c>
      <c r="G85" s="34">
        <f t="shared" si="6"/>
        <v>0</v>
      </c>
      <c r="H85" s="36">
        <f t="shared" si="7"/>
        <v>0</v>
      </c>
      <c r="I85" s="46">
        <f>IF('Čistá souč. dotace měsíční'!I84&gt;0,G85-H85,0)</f>
        <v>0</v>
      </c>
    </row>
    <row r="86" spans="1:9" x14ac:dyDescent="0.25">
      <c r="A86" s="29">
        <v>79</v>
      </c>
      <c r="B86" s="34">
        <f>'Financni toky měsíční'!D83+'Financni toky měsíční'!C83</f>
        <v>0</v>
      </c>
      <c r="C86" s="36">
        <f>'Financni toky měsíční'!C83</f>
        <v>0</v>
      </c>
      <c r="D86" s="46">
        <f t="shared" si="4"/>
        <v>0</v>
      </c>
      <c r="E86" s="35">
        <f>POWER(('Vstupní data'!B$22),A86/12)</f>
        <v>1.0676995116140984</v>
      </c>
      <c r="F86" s="35">
        <f t="shared" si="5"/>
        <v>0.93659310426043618</v>
      </c>
      <c r="G86" s="34">
        <f t="shared" si="6"/>
        <v>0</v>
      </c>
      <c r="H86" s="36">
        <f t="shared" si="7"/>
        <v>0</v>
      </c>
      <c r="I86" s="46">
        <f>IF('Čistá souč. dotace měsíční'!I85&gt;0,G86-H86,0)</f>
        <v>0</v>
      </c>
    </row>
    <row r="87" spans="1:9" x14ac:dyDescent="0.25">
      <c r="A87" s="29">
        <v>80</v>
      </c>
      <c r="B87" s="34">
        <f>'Financni toky měsíční'!D84+'Financni toky měsíční'!C84</f>
        <v>0</v>
      </c>
      <c r="C87" s="36">
        <f>'Financni toky měsíční'!C84</f>
        <v>0</v>
      </c>
      <c r="D87" s="46">
        <f t="shared" si="4"/>
        <v>0</v>
      </c>
      <c r="E87" s="35">
        <f>POWER(('Vstupní data'!B$22),A87/12)</f>
        <v>1.0685852090536512</v>
      </c>
      <c r="F87" s="35">
        <f t="shared" si="5"/>
        <v>0.93581680854969829</v>
      </c>
      <c r="G87" s="34">
        <f t="shared" si="6"/>
        <v>0</v>
      </c>
      <c r="H87" s="36">
        <f t="shared" si="7"/>
        <v>0</v>
      </c>
      <c r="I87" s="46">
        <f>IF('Čistá souč. dotace měsíční'!I86&gt;0,G87-H87,0)</f>
        <v>0</v>
      </c>
    </row>
    <row r="88" spans="1:9" x14ac:dyDescent="0.25">
      <c r="A88" s="29">
        <v>81</v>
      </c>
      <c r="B88" s="34">
        <f>'Financni toky měsíční'!D85+'Financni toky měsíční'!C85</f>
        <v>0</v>
      </c>
      <c r="C88" s="36">
        <f>'Financni toky měsíční'!C85</f>
        <v>0</v>
      </c>
      <c r="D88" s="46">
        <f t="shared" si="4"/>
        <v>0</v>
      </c>
      <c r="E88" s="35">
        <f>POWER(('Vstupní data'!B$22),A88/12)</f>
        <v>1.0694716412129879</v>
      </c>
      <c r="F88" s="35">
        <f t="shared" si="5"/>
        <v>0.93504115627208817</v>
      </c>
      <c r="G88" s="34">
        <f t="shared" si="6"/>
        <v>0</v>
      </c>
      <c r="H88" s="36">
        <f t="shared" si="7"/>
        <v>0</v>
      </c>
      <c r="I88" s="46">
        <f>IF('Čistá souč. dotace měsíční'!I87&gt;0,G88-H88,0)</f>
        <v>0</v>
      </c>
    </row>
    <row r="89" spans="1:9" x14ac:dyDescent="0.25">
      <c r="A89" s="29">
        <v>82</v>
      </c>
      <c r="B89" s="34">
        <f>'Financni toky měsíční'!D86+'Financni toky měsíční'!C86</f>
        <v>0</v>
      </c>
      <c r="C89" s="36">
        <f>'Financni toky měsíční'!C86</f>
        <v>0</v>
      </c>
      <c r="D89" s="46">
        <f t="shared" si="4"/>
        <v>0</v>
      </c>
      <c r="E89" s="35">
        <f>POWER(('Vstupní data'!B$22),A89/12)</f>
        <v>1.0703588087015865</v>
      </c>
      <c r="F89" s="35">
        <f t="shared" si="5"/>
        <v>0.93426614689429588</v>
      </c>
      <c r="G89" s="34">
        <f t="shared" si="6"/>
        <v>0</v>
      </c>
      <c r="H89" s="36">
        <f t="shared" si="7"/>
        <v>0</v>
      </c>
      <c r="I89" s="46">
        <f>IF('Čistá souč. dotace měsíční'!I88&gt;0,G89-H89,0)</f>
        <v>0</v>
      </c>
    </row>
    <row r="90" spans="1:9" x14ac:dyDescent="0.25">
      <c r="A90" s="29">
        <v>83</v>
      </c>
      <c r="B90" s="34">
        <f>'Financni toky měsíční'!D87+'Financni toky měsíční'!C87</f>
        <v>0</v>
      </c>
      <c r="C90" s="36">
        <f>'Financni toky měsíční'!C87</f>
        <v>0</v>
      </c>
      <c r="D90" s="46">
        <f t="shared" si="4"/>
        <v>0</v>
      </c>
      <c r="E90" s="35">
        <f>POWER(('Vstupní data'!B$22),A90/12)</f>
        <v>1.0712467121294307</v>
      </c>
      <c r="F90" s="35">
        <f t="shared" si="5"/>
        <v>0.93349177988345367</v>
      </c>
      <c r="G90" s="34">
        <f t="shared" si="6"/>
        <v>0</v>
      </c>
      <c r="H90" s="36">
        <f t="shared" si="7"/>
        <v>0</v>
      </c>
      <c r="I90" s="46">
        <f>IF('Čistá souč. dotace měsíční'!I89&gt;0,G90-H90,0)</f>
        <v>0</v>
      </c>
    </row>
    <row r="91" spans="1:9" x14ac:dyDescent="0.25">
      <c r="A91" s="29">
        <v>84</v>
      </c>
      <c r="B91" s="34">
        <f>'Financni toky měsíční'!D88+'Financni toky měsíční'!C88</f>
        <v>0</v>
      </c>
      <c r="C91" s="36">
        <f>'Financni toky měsíční'!C88</f>
        <v>0</v>
      </c>
      <c r="D91" s="46">
        <f t="shared" si="4"/>
        <v>0</v>
      </c>
      <c r="E91" s="35">
        <f>POWER(('Vstupní data'!B$22),A91/12)</f>
        <v>1.0721353521070098</v>
      </c>
      <c r="F91" s="35">
        <f t="shared" si="5"/>
        <v>0.93271805470713554</v>
      </c>
      <c r="G91" s="34">
        <f t="shared" si="6"/>
        <v>0</v>
      </c>
      <c r="H91" s="36">
        <f t="shared" si="7"/>
        <v>0</v>
      </c>
      <c r="I91" s="46">
        <f>IF('Čistá souč. dotace měsíční'!I90&gt;0,G91-H91,0)</f>
        <v>0</v>
      </c>
    </row>
    <row r="92" spans="1:9" x14ac:dyDescent="0.25">
      <c r="A92" s="29">
        <v>85</v>
      </c>
      <c r="B92" s="34">
        <f>'Financni toky měsíční'!D89+'Financni toky měsíční'!C89</f>
        <v>0</v>
      </c>
      <c r="C92" s="36">
        <f>'Financni toky měsíční'!C89</f>
        <v>0</v>
      </c>
      <c r="D92" s="46">
        <f t="shared" si="4"/>
        <v>0</v>
      </c>
      <c r="E92" s="35">
        <f>POWER(('Vstupní data'!B$22),A92/12)</f>
        <v>1.0730247292453208</v>
      </c>
      <c r="F92" s="35">
        <f t="shared" si="5"/>
        <v>0.93194497083335581</v>
      </c>
      <c r="G92" s="34">
        <f t="shared" si="6"/>
        <v>0</v>
      </c>
      <c r="H92" s="36">
        <f t="shared" si="7"/>
        <v>0</v>
      </c>
      <c r="I92" s="46">
        <f>IF('Čistá souč. dotace měsíční'!I91&gt;0,G92-H92,0)</f>
        <v>0</v>
      </c>
    </row>
    <row r="93" spans="1:9" x14ac:dyDescent="0.25">
      <c r="A93" s="29">
        <v>86</v>
      </c>
      <c r="B93" s="34">
        <f>'Financni toky měsíční'!D90+'Financni toky měsíční'!C90</f>
        <v>0</v>
      </c>
      <c r="C93" s="36">
        <f>'Financni toky měsíční'!C90</f>
        <v>0</v>
      </c>
      <c r="D93" s="46">
        <f t="shared" si="4"/>
        <v>0</v>
      </c>
      <c r="E93" s="35">
        <f>POWER(('Vstupní data'!B$22),A93/12)</f>
        <v>1.0739148441558659</v>
      </c>
      <c r="F93" s="35">
        <f t="shared" si="5"/>
        <v>0.93117252773057113</v>
      </c>
      <c r="G93" s="34">
        <f t="shared" si="6"/>
        <v>0</v>
      </c>
      <c r="H93" s="36">
        <f t="shared" si="7"/>
        <v>0</v>
      </c>
      <c r="I93" s="46">
        <f>IF('Čistá souč. dotace měsíční'!I92&gt;0,G93-H93,0)</f>
        <v>0</v>
      </c>
    </row>
    <row r="94" spans="1:9" x14ac:dyDescent="0.25">
      <c r="A94" s="29">
        <v>87</v>
      </c>
      <c r="B94" s="34">
        <f>'Financni toky měsíční'!D91+'Financni toky měsíční'!C91</f>
        <v>0</v>
      </c>
      <c r="C94" s="36">
        <f>'Financni toky měsíční'!C91</f>
        <v>0</v>
      </c>
      <c r="D94" s="46">
        <f t="shared" si="4"/>
        <v>0</v>
      </c>
      <c r="E94" s="35">
        <f>POWER(('Vstupní data'!B$22),A94/12)</f>
        <v>1.0748056974506555</v>
      </c>
      <c r="F94" s="35">
        <f t="shared" si="5"/>
        <v>0.930400724867678</v>
      </c>
      <c r="G94" s="34">
        <f t="shared" si="6"/>
        <v>0</v>
      </c>
      <c r="H94" s="36">
        <f t="shared" si="7"/>
        <v>0</v>
      </c>
      <c r="I94" s="46">
        <f>IF('Čistá souč. dotace měsíční'!I93&gt;0,G94-H94,0)</f>
        <v>0</v>
      </c>
    </row>
    <row r="95" spans="1:9" x14ac:dyDescent="0.25">
      <c r="A95" s="29">
        <v>88</v>
      </c>
      <c r="B95" s="34">
        <f>'Financni toky měsíční'!D92+'Financni toky měsíční'!C92</f>
        <v>0</v>
      </c>
      <c r="C95" s="36">
        <f>'Financni toky měsíční'!C92</f>
        <v>0</v>
      </c>
      <c r="D95" s="46">
        <f t="shared" si="4"/>
        <v>0</v>
      </c>
      <c r="E95" s="35">
        <f>POWER(('Vstupní data'!B$22),A95/12)</f>
        <v>1.0756972897422072</v>
      </c>
      <c r="F95" s="35">
        <f t="shared" si="5"/>
        <v>0.92962956171401323</v>
      </c>
      <c r="G95" s="34">
        <f t="shared" si="6"/>
        <v>0</v>
      </c>
      <c r="H95" s="36">
        <f t="shared" si="7"/>
        <v>0</v>
      </c>
      <c r="I95" s="46">
        <f>IF('Čistá souč. dotace měsíční'!I94&gt;0,G95-H95,0)</f>
        <v>0</v>
      </c>
    </row>
    <row r="96" spans="1:9" x14ac:dyDescent="0.25">
      <c r="A96" s="29">
        <v>89</v>
      </c>
      <c r="B96" s="34">
        <f>'Financni toky měsíční'!D93+'Financni toky měsíční'!C93</f>
        <v>0</v>
      </c>
      <c r="C96" s="36">
        <f>'Financni toky měsíční'!C93</f>
        <v>0</v>
      </c>
      <c r="D96" s="46">
        <f t="shared" si="4"/>
        <v>0</v>
      </c>
      <c r="E96" s="35">
        <f>POWER(('Vstupní data'!B$22),A96/12)</f>
        <v>1.0765896216435473</v>
      </c>
      <c r="F96" s="35">
        <f t="shared" si="5"/>
        <v>0.92885903773935352</v>
      </c>
      <c r="G96" s="34">
        <f t="shared" si="6"/>
        <v>0</v>
      </c>
      <c r="H96" s="36">
        <f t="shared" si="7"/>
        <v>0</v>
      </c>
      <c r="I96" s="46">
        <f>IF('Čistá souč. dotace měsíční'!I95&gt;0,G96-H96,0)</f>
        <v>0</v>
      </c>
    </row>
    <row r="97" spans="1:9" x14ac:dyDescent="0.25">
      <c r="A97" s="29">
        <v>90</v>
      </c>
      <c r="B97" s="34">
        <f>'Financni toky měsíční'!D94+'Financni toky měsíční'!C94</f>
        <v>0</v>
      </c>
      <c r="C97" s="36">
        <f>'Financni toky měsíční'!C94</f>
        <v>0</v>
      </c>
      <c r="D97" s="46">
        <f t="shared" si="4"/>
        <v>0</v>
      </c>
      <c r="E97" s="35">
        <f>POWER(('Vstupní data'!B$22),A97/12)</f>
        <v>1.0774826937682103</v>
      </c>
      <c r="F97" s="35">
        <f t="shared" si="5"/>
        <v>0.92808915241391476</v>
      </c>
      <c r="G97" s="34">
        <f t="shared" si="6"/>
        <v>0</v>
      </c>
      <c r="H97" s="36">
        <f t="shared" si="7"/>
        <v>0</v>
      </c>
      <c r="I97" s="46">
        <f>IF('Čistá souč. dotace měsíční'!I96&gt;0,G97-H97,0)</f>
        <v>0</v>
      </c>
    </row>
    <row r="98" spans="1:9" x14ac:dyDescent="0.25">
      <c r="A98" s="29">
        <v>91</v>
      </c>
      <c r="B98" s="34">
        <f>'Financni toky měsíční'!D95+'Financni toky měsíční'!C95</f>
        <v>0</v>
      </c>
      <c r="C98" s="36">
        <f>'Financni toky měsíční'!C95</f>
        <v>0</v>
      </c>
      <c r="D98" s="46">
        <f t="shared" si="4"/>
        <v>0</v>
      </c>
      <c r="E98" s="35">
        <f>POWER(('Vstupní data'!B$22),A98/12)</f>
        <v>1.0783765067302393</v>
      </c>
      <c r="F98" s="35">
        <f t="shared" si="5"/>
        <v>0.92731990520835261</v>
      </c>
      <c r="G98" s="34">
        <f t="shared" si="6"/>
        <v>0</v>
      </c>
      <c r="H98" s="36">
        <f t="shared" si="7"/>
        <v>0</v>
      </c>
      <c r="I98" s="46">
        <f>IF('Čistá souč. dotace měsíční'!I97&gt;0,G98-H98,0)</f>
        <v>0</v>
      </c>
    </row>
    <row r="99" spans="1:9" x14ac:dyDescent="0.25">
      <c r="A99" s="29">
        <v>92</v>
      </c>
      <c r="B99" s="34">
        <f>'Financni toky měsíční'!D96+'Financni toky měsíční'!C96</f>
        <v>0</v>
      </c>
      <c r="C99" s="36">
        <f>'Financni toky měsíční'!C96</f>
        <v>0</v>
      </c>
      <c r="D99" s="46">
        <f t="shared" si="4"/>
        <v>0</v>
      </c>
      <c r="E99" s="35">
        <f>POWER(('Vstupní data'!B$22),A99/12)</f>
        <v>1.0792710611441876</v>
      </c>
      <c r="F99" s="35">
        <f t="shared" si="5"/>
        <v>0.92655129559376082</v>
      </c>
      <c r="G99" s="34">
        <f t="shared" si="6"/>
        <v>0</v>
      </c>
      <c r="H99" s="36">
        <f t="shared" si="7"/>
        <v>0</v>
      </c>
      <c r="I99" s="46">
        <f>IF('Čistá souč. dotace měsíční'!I98&gt;0,G99-H99,0)</f>
        <v>0</v>
      </c>
    </row>
    <row r="100" spans="1:9" x14ac:dyDescent="0.25">
      <c r="A100" s="29">
        <v>93</v>
      </c>
      <c r="B100" s="34">
        <f>'Financni toky měsíční'!D97+'Financni toky měsíční'!C97</f>
        <v>0</v>
      </c>
      <c r="C100" s="36">
        <f>'Financni toky měsíční'!C97</f>
        <v>0</v>
      </c>
      <c r="D100" s="46">
        <f t="shared" si="4"/>
        <v>0</v>
      </c>
      <c r="E100" s="35">
        <f>POWER(('Vstupní data'!B$22),A100/12)</f>
        <v>1.0801663576251177</v>
      </c>
      <c r="F100" s="35">
        <f t="shared" si="5"/>
        <v>0.92578332304167155</v>
      </c>
      <c r="G100" s="34">
        <f t="shared" si="6"/>
        <v>0</v>
      </c>
      <c r="H100" s="36">
        <f t="shared" si="7"/>
        <v>0</v>
      </c>
      <c r="I100" s="46">
        <f>IF('Čistá souč. dotace měsíční'!I99&gt;0,G100-H100,0)</f>
        <v>0</v>
      </c>
    </row>
    <row r="101" spans="1:9" x14ac:dyDescent="0.25">
      <c r="A101" s="29">
        <v>94</v>
      </c>
      <c r="B101" s="34">
        <f>'Financni toky měsíční'!D98+'Financni toky měsíční'!C98</f>
        <v>0</v>
      </c>
      <c r="C101" s="36">
        <f>'Financni toky měsíční'!C98</f>
        <v>0</v>
      </c>
      <c r="D101" s="46">
        <f t="shared" si="4"/>
        <v>0</v>
      </c>
      <c r="E101" s="35">
        <f>POWER(('Vstupní data'!B$22),A101/12)</f>
        <v>1.0810623967886024</v>
      </c>
      <c r="F101" s="35">
        <f t="shared" si="5"/>
        <v>0.9250159870240553</v>
      </c>
      <c r="G101" s="34">
        <f t="shared" si="6"/>
        <v>0</v>
      </c>
      <c r="H101" s="36">
        <f t="shared" si="7"/>
        <v>0</v>
      </c>
      <c r="I101" s="46">
        <f>IF('Čistá souč. dotace měsíční'!I100&gt;0,G101-H101,0)</f>
        <v>0</v>
      </c>
    </row>
    <row r="102" spans="1:9" x14ac:dyDescent="0.25">
      <c r="A102" s="29">
        <v>95</v>
      </c>
      <c r="B102" s="34">
        <f>'Financni toky měsíční'!D99+'Financni toky měsíční'!C99</f>
        <v>0</v>
      </c>
      <c r="C102" s="36">
        <f>'Financni toky měsíční'!C99</f>
        <v>0</v>
      </c>
      <c r="D102" s="46">
        <f t="shared" ref="D102:D165" si="8">B102-C102</f>
        <v>0</v>
      </c>
      <c r="E102" s="35">
        <f>POWER(('Vstupní data'!B$22),A102/12)</f>
        <v>1.0819591792507248</v>
      </c>
      <c r="F102" s="35">
        <f t="shared" ref="F102:F165" si="9">1/E102</f>
        <v>0.92424928701332065</v>
      </c>
      <c r="G102" s="34">
        <f t="shared" ref="G102:G165" si="10">B102*F102</f>
        <v>0</v>
      </c>
      <c r="H102" s="36">
        <f t="shared" ref="H102:H165" si="11">C102*F102</f>
        <v>0</v>
      </c>
      <c r="I102" s="46">
        <f>IF('Čistá souč. dotace měsíční'!I101&gt;0,G102-H102,0)</f>
        <v>0</v>
      </c>
    </row>
    <row r="103" spans="1:9" x14ac:dyDescent="0.25">
      <c r="A103" s="29">
        <v>96</v>
      </c>
      <c r="B103" s="34">
        <f>'Financni toky měsíční'!D100+'Financni toky měsíční'!C100</f>
        <v>0</v>
      </c>
      <c r="C103" s="36">
        <f>'Financni toky měsíční'!C100</f>
        <v>0</v>
      </c>
      <c r="D103" s="46">
        <f t="shared" si="8"/>
        <v>0</v>
      </c>
      <c r="E103" s="35">
        <f>POWER(('Vstupní data'!B$22),A103/12)</f>
        <v>1.0828567056280802</v>
      </c>
      <c r="F103" s="35">
        <f t="shared" si="9"/>
        <v>0.92348322248231218</v>
      </c>
      <c r="G103" s="34">
        <f t="shared" si="10"/>
        <v>0</v>
      </c>
      <c r="H103" s="36">
        <f t="shared" si="11"/>
        <v>0</v>
      </c>
      <c r="I103" s="46">
        <f>IF('Čistá souč. dotace měsíční'!I102&gt;0,G103-H103,0)</f>
        <v>0</v>
      </c>
    </row>
    <row r="104" spans="1:9" x14ac:dyDescent="0.25">
      <c r="A104" s="29">
        <v>97</v>
      </c>
      <c r="B104" s="34">
        <f>'Financni toky měsíční'!D101+'Financni toky měsíční'!C101</f>
        <v>0</v>
      </c>
      <c r="C104" s="36">
        <f>'Financni toky měsíční'!C101</f>
        <v>0</v>
      </c>
      <c r="D104" s="46">
        <f t="shared" si="8"/>
        <v>0</v>
      </c>
      <c r="E104" s="35">
        <f>POWER(('Vstupní data'!B$22),A104/12)</f>
        <v>1.0837549765377741</v>
      </c>
      <c r="F104" s="35">
        <f t="shared" si="9"/>
        <v>0.92271779290431266</v>
      </c>
      <c r="G104" s="34">
        <f t="shared" si="10"/>
        <v>0</v>
      </c>
      <c r="H104" s="36">
        <f t="shared" si="11"/>
        <v>0</v>
      </c>
      <c r="I104" s="46">
        <f>IF('Čistá souč. dotace měsíční'!I103&gt;0,G104-H104,0)</f>
        <v>0</v>
      </c>
    </row>
    <row r="105" spans="1:9" x14ac:dyDescent="0.25">
      <c r="A105" s="29">
        <v>98</v>
      </c>
      <c r="B105" s="34">
        <f>'Financni toky měsíční'!D102+'Financni toky měsíční'!C102</f>
        <v>0</v>
      </c>
      <c r="C105" s="36">
        <f>'Financni toky měsíční'!C102</f>
        <v>0</v>
      </c>
      <c r="D105" s="46">
        <f t="shared" si="8"/>
        <v>0</v>
      </c>
      <c r="E105" s="35">
        <f>POWER(('Vstupní data'!B$22),A105/12)</f>
        <v>1.0846539925974246</v>
      </c>
      <c r="F105" s="35">
        <f t="shared" si="9"/>
        <v>0.92195299775304074</v>
      </c>
      <c r="G105" s="34">
        <f t="shared" si="10"/>
        <v>0</v>
      </c>
      <c r="H105" s="36">
        <f t="shared" si="11"/>
        <v>0</v>
      </c>
      <c r="I105" s="46">
        <f>IF('Čistá souč. dotace měsíční'!I104&gt;0,G105-H105,0)</f>
        <v>0</v>
      </c>
    </row>
    <row r="106" spans="1:9" x14ac:dyDescent="0.25">
      <c r="A106" s="29">
        <v>99</v>
      </c>
      <c r="B106" s="34">
        <f>'Financni toky měsíční'!D103+'Financni toky měsíční'!C103</f>
        <v>0</v>
      </c>
      <c r="C106" s="36">
        <f>'Financni toky měsíční'!C103</f>
        <v>0</v>
      </c>
      <c r="D106" s="46">
        <f t="shared" si="8"/>
        <v>0</v>
      </c>
      <c r="E106" s="35">
        <f>POWER(('Vstupní data'!B$22),A106/12)</f>
        <v>1.0855537544251619</v>
      </c>
      <c r="F106" s="35">
        <f t="shared" si="9"/>
        <v>0.9211888365026516</v>
      </c>
      <c r="G106" s="34">
        <f t="shared" si="10"/>
        <v>0</v>
      </c>
      <c r="H106" s="36">
        <f t="shared" si="11"/>
        <v>0</v>
      </c>
      <c r="I106" s="46">
        <f>IF('Čistá souč. dotace měsíční'!I105&gt;0,G106-H106,0)</f>
        <v>0</v>
      </c>
    </row>
    <row r="107" spans="1:9" x14ac:dyDescent="0.25">
      <c r="A107" s="29">
        <v>100</v>
      </c>
      <c r="B107" s="34">
        <f>'Financni toky měsíční'!D104+'Financni toky měsíční'!C104</f>
        <v>0</v>
      </c>
      <c r="C107" s="36">
        <f>'Financni toky měsíční'!C104</f>
        <v>0</v>
      </c>
      <c r="D107" s="46">
        <f t="shared" si="8"/>
        <v>0</v>
      </c>
      <c r="E107" s="35">
        <f>POWER(('Vstupní data'!B$22),A107/12)</f>
        <v>1.0864542626396292</v>
      </c>
      <c r="F107" s="35">
        <f t="shared" si="9"/>
        <v>0.92042530862773597</v>
      </c>
      <c r="G107" s="34">
        <f t="shared" si="10"/>
        <v>0</v>
      </c>
      <c r="H107" s="36">
        <f t="shared" si="11"/>
        <v>0</v>
      </c>
      <c r="I107" s="46">
        <f>IF('Čistá souč. dotace měsíční'!I106&gt;0,G107-H107,0)</f>
        <v>0</v>
      </c>
    </row>
    <row r="108" spans="1:9" x14ac:dyDescent="0.25">
      <c r="A108" s="29">
        <v>101</v>
      </c>
      <c r="B108" s="34">
        <f>'Financni toky měsíční'!D105+'Financni toky měsíční'!C105</f>
        <v>0</v>
      </c>
      <c r="C108" s="36">
        <f>'Financni toky měsíční'!C105</f>
        <v>0</v>
      </c>
      <c r="D108" s="46">
        <f t="shared" si="8"/>
        <v>0</v>
      </c>
      <c r="E108" s="35">
        <f>POWER(('Vstupní data'!B$22),A108/12)</f>
        <v>1.0873555178599827</v>
      </c>
      <c r="F108" s="35">
        <f t="shared" si="9"/>
        <v>0.91966241360332035</v>
      </c>
      <c r="G108" s="34">
        <f t="shared" si="10"/>
        <v>0</v>
      </c>
      <c r="H108" s="36">
        <f t="shared" si="11"/>
        <v>0</v>
      </c>
      <c r="I108" s="46">
        <f>IF('Čistá souč. dotace měsíční'!I107&gt;0,G108-H108,0)</f>
        <v>0</v>
      </c>
    </row>
    <row r="109" spans="1:9" x14ac:dyDescent="0.25">
      <c r="A109" s="29">
        <v>102</v>
      </c>
      <c r="B109" s="34">
        <f>'Financni toky měsíční'!D106+'Financni toky měsíční'!C106</f>
        <v>0</v>
      </c>
      <c r="C109" s="36">
        <f>'Financni toky měsíční'!C106</f>
        <v>0</v>
      </c>
      <c r="D109" s="46">
        <f t="shared" si="8"/>
        <v>0</v>
      </c>
      <c r="E109" s="35">
        <f>POWER(('Vstupní data'!B$22),A109/12)</f>
        <v>1.0882575207058924</v>
      </c>
      <c r="F109" s="35">
        <f t="shared" si="9"/>
        <v>0.9189001509048661</v>
      </c>
      <c r="G109" s="34">
        <f t="shared" si="10"/>
        <v>0</v>
      </c>
      <c r="H109" s="36">
        <f t="shared" si="11"/>
        <v>0</v>
      </c>
      <c r="I109" s="46">
        <f>IF('Čistá souč. dotace měsíční'!I108&gt;0,G109-H109,0)</f>
        <v>0</v>
      </c>
    </row>
    <row r="110" spans="1:9" x14ac:dyDescent="0.25">
      <c r="A110" s="29">
        <v>103</v>
      </c>
      <c r="B110" s="34">
        <f>'Financni toky měsíční'!D107+'Financni toky měsíční'!C107</f>
        <v>0</v>
      </c>
      <c r="C110" s="36">
        <f>'Financni toky měsíční'!C107</f>
        <v>0</v>
      </c>
      <c r="D110" s="46">
        <f t="shared" si="8"/>
        <v>0</v>
      </c>
      <c r="E110" s="35">
        <f>POWER(('Vstupní data'!B$22),A110/12)</f>
        <v>1.0891602717975417</v>
      </c>
      <c r="F110" s="35">
        <f t="shared" si="9"/>
        <v>0.91813852000827001</v>
      </c>
      <c r="G110" s="34">
        <f t="shared" si="10"/>
        <v>0</v>
      </c>
      <c r="H110" s="36">
        <f t="shared" si="11"/>
        <v>0</v>
      </c>
      <c r="I110" s="46">
        <f>IF('Čistá souč. dotace měsíční'!I109&gt;0,G110-H110,0)</f>
        <v>0</v>
      </c>
    </row>
    <row r="111" spans="1:9" x14ac:dyDescent="0.25">
      <c r="A111" s="29">
        <v>104</v>
      </c>
      <c r="B111" s="34">
        <f>'Financni toky měsíční'!D108+'Financni toky měsíční'!C108</f>
        <v>0</v>
      </c>
      <c r="C111" s="36">
        <f>'Financni toky měsíční'!C108</f>
        <v>0</v>
      </c>
      <c r="D111" s="46">
        <f t="shared" si="8"/>
        <v>0</v>
      </c>
      <c r="E111" s="35">
        <f>POWER(('Vstupní data'!B$22),A111/12)</f>
        <v>1.0900637717556296</v>
      </c>
      <c r="F111" s="35">
        <f t="shared" si="9"/>
        <v>0.91737752038986198</v>
      </c>
      <c r="G111" s="34">
        <f t="shared" si="10"/>
        <v>0</v>
      </c>
      <c r="H111" s="36">
        <f t="shared" si="11"/>
        <v>0</v>
      </c>
      <c r="I111" s="46">
        <f>IF('Čistá souč. dotace měsíční'!I110&gt;0,G111-H111,0)</f>
        <v>0</v>
      </c>
    </row>
    <row r="112" spans="1:9" x14ac:dyDescent="0.25">
      <c r="A112" s="29">
        <v>105</v>
      </c>
      <c r="B112" s="34">
        <f>'Financni toky měsíční'!D109+'Financni toky měsíční'!C109</f>
        <v>0</v>
      </c>
      <c r="C112" s="36">
        <f>'Financni toky měsíční'!C109</f>
        <v>0</v>
      </c>
      <c r="D112" s="46">
        <f t="shared" si="8"/>
        <v>0</v>
      </c>
      <c r="E112" s="35">
        <f>POWER(('Vstupní data'!B$22),A112/12)</f>
        <v>1.0909680212013688</v>
      </c>
      <c r="F112" s="35">
        <f t="shared" si="9"/>
        <v>0.91661715152640744</v>
      </c>
      <c r="G112" s="34">
        <f t="shared" si="10"/>
        <v>0</v>
      </c>
      <c r="H112" s="36">
        <f t="shared" si="11"/>
        <v>0</v>
      </c>
      <c r="I112" s="46">
        <f>IF('Čistá souč. dotace měsíční'!I111&gt;0,G112-H112,0)</f>
        <v>0</v>
      </c>
    </row>
    <row r="113" spans="1:9" x14ac:dyDescent="0.25">
      <c r="A113" s="29">
        <v>106</v>
      </c>
      <c r="B113" s="34">
        <f>'Financni toky měsíční'!D110+'Financni toky měsíční'!C110</f>
        <v>0</v>
      </c>
      <c r="C113" s="36">
        <f>'Financni toky měsíční'!C110</f>
        <v>0</v>
      </c>
      <c r="D113" s="46">
        <f t="shared" si="8"/>
        <v>0</v>
      </c>
      <c r="E113" s="35">
        <f>POWER(('Vstupní data'!B$22),A113/12)</f>
        <v>1.0918730207564884</v>
      </c>
      <c r="F113" s="35">
        <f t="shared" si="9"/>
        <v>0.91585741289510436</v>
      </c>
      <c r="G113" s="34">
        <f t="shared" si="10"/>
        <v>0</v>
      </c>
      <c r="H113" s="36">
        <f t="shared" si="11"/>
        <v>0</v>
      </c>
      <c r="I113" s="46">
        <f>IF('Čistá souč. dotace měsíční'!I112&gt;0,G113-H113,0)</f>
        <v>0</v>
      </c>
    </row>
    <row r="114" spans="1:9" x14ac:dyDescent="0.25">
      <c r="A114" s="29">
        <v>107</v>
      </c>
      <c r="B114" s="34">
        <f>'Financni toky měsíční'!D111+'Financni toky měsíční'!C111</f>
        <v>0</v>
      </c>
      <c r="C114" s="36">
        <f>'Financni toky měsíční'!C111</f>
        <v>0</v>
      </c>
      <c r="D114" s="46">
        <f t="shared" si="8"/>
        <v>0</v>
      </c>
      <c r="E114" s="35">
        <f>POWER(('Vstupní data'!B$22),A114/12)</f>
        <v>1.0927787710432322</v>
      </c>
      <c r="F114" s="35">
        <f t="shared" si="9"/>
        <v>0.91509830397358471</v>
      </c>
      <c r="G114" s="34">
        <f t="shared" si="10"/>
        <v>0</v>
      </c>
      <c r="H114" s="36">
        <f t="shared" si="11"/>
        <v>0</v>
      </c>
      <c r="I114" s="46">
        <f>IF('Čistá souč. dotace měsíční'!I113&gt;0,G114-H114,0)</f>
        <v>0</v>
      </c>
    </row>
    <row r="115" spans="1:9" x14ac:dyDescent="0.25">
      <c r="A115" s="29">
        <v>108</v>
      </c>
      <c r="B115" s="34">
        <f>'Financni toky měsíční'!D112+'Financni toky měsíční'!C112</f>
        <v>0</v>
      </c>
      <c r="C115" s="36">
        <f>'Financni toky měsíční'!C112</f>
        <v>0</v>
      </c>
      <c r="D115" s="46">
        <f t="shared" si="8"/>
        <v>0</v>
      </c>
      <c r="E115" s="35">
        <f>POWER(('Vstupní data'!B$22),A115/12)</f>
        <v>1.0936852726843611</v>
      </c>
      <c r="F115" s="35">
        <f t="shared" si="9"/>
        <v>0.91433982423991289</v>
      </c>
      <c r="G115" s="34">
        <f t="shared" si="10"/>
        <v>0</v>
      </c>
      <c r="H115" s="36">
        <f t="shared" si="11"/>
        <v>0</v>
      </c>
      <c r="I115" s="46">
        <f>IF('Čistá souč. dotace měsíční'!I114&gt;0,G115-H115,0)</f>
        <v>0</v>
      </c>
    </row>
    <row r="116" spans="1:9" x14ac:dyDescent="0.25">
      <c r="A116" s="29">
        <v>109</v>
      </c>
      <c r="B116" s="34">
        <f>'Financni toky měsíční'!D113+'Financni toky měsíční'!C113</f>
        <v>0</v>
      </c>
      <c r="C116" s="36">
        <f>'Financni toky měsíční'!C113</f>
        <v>0</v>
      </c>
      <c r="D116" s="46">
        <f t="shared" si="8"/>
        <v>0</v>
      </c>
      <c r="E116" s="35">
        <f>POWER(('Vstupní data'!B$22),A116/12)</f>
        <v>1.0945925263031517</v>
      </c>
      <c r="F116" s="35">
        <f t="shared" si="9"/>
        <v>0.91358197317258683</v>
      </c>
      <c r="G116" s="34">
        <f t="shared" si="10"/>
        <v>0</v>
      </c>
      <c r="H116" s="36">
        <f t="shared" si="11"/>
        <v>0</v>
      </c>
      <c r="I116" s="46">
        <f>IF('Čistá souč. dotace měsíční'!I115&gt;0,G116-H116,0)</f>
        <v>0</v>
      </c>
    </row>
    <row r="117" spans="1:9" x14ac:dyDescent="0.25">
      <c r="A117" s="29">
        <v>110</v>
      </c>
      <c r="B117" s="34">
        <f>'Financni toky měsíční'!D114+'Financni toky měsíční'!C114</f>
        <v>0</v>
      </c>
      <c r="C117" s="36">
        <f>'Financni toky měsíční'!C114</f>
        <v>0</v>
      </c>
      <c r="D117" s="46">
        <f t="shared" si="8"/>
        <v>0</v>
      </c>
      <c r="E117" s="35">
        <f>POWER(('Vstupní data'!B$22),A117/12)</f>
        <v>1.0955005325233989</v>
      </c>
      <c r="F117" s="35">
        <f t="shared" si="9"/>
        <v>0.91282475025053533</v>
      </c>
      <c r="G117" s="34">
        <f t="shared" si="10"/>
        <v>0</v>
      </c>
      <c r="H117" s="36">
        <f t="shared" si="11"/>
        <v>0</v>
      </c>
      <c r="I117" s="46">
        <f>IF('Čistá souč. dotace měsíční'!I116&gt;0,G117-H117,0)</f>
        <v>0</v>
      </c>
    </row>
    <row r="118" spans="1:9" x14ac:dyDescent="0.25">
      <c r="A118" s="29">
        <v>111</v>
      </c>
      <c r="B118" s="34">
        <f>'Financni toky měsíční'!D115+'Financni toky měsíční'!C115</f>
        <v>0</v>
      </c>
      <c r="C118" s="36">
        <f>'Financni toky měsíční'!C115</f>
        <v>0</v>
      </c>
      <c r="D118" s="46">
        <f t="shared" si="8"/>
        <v>0</v>
      </c>
      <c r="E118" s="35">
        <f>POWER(('Vstupní data'!B$22),A118/12)</f>
        <v>1.0964092919694135</v>
      </c>
      <c r="F118" s="35">
        <f t="shared" si="9"/>
        <v>0.91206815495312032</v>
      </c>
      <c r="G118" s="34">
        <f t="shared" si="10"/>
        <v>0</v>
      </c>
      <c r="H118" s="36">
        <f t="shared" si="11"/>
        <v>0</v>
      </c>
      <c r="I118" s="46">
        <f>IF('Čistá souč. dotace měsíční'!I117&gt;0,G118-H118,0)</f>
        <v>0</v>
      </c>
    </row>
    <row r="119" spans="1:9" x14ac:dyDescent="0.25">
      <c r="A119" s="29">
        <v>112</v>
      </c>
      <c r="B119" s="34">
        <f>'Financni toky měsíční'!D116+'Financni toky měsíční'!C116</f>
        <v>0</v>
      </c>
      <c r="C119" s="36">
        <f>'Financni toky měsíční'!C116</f>
        <v>0</v>
      </c>
      <c r="D119" s="46">
        <f t="shared" si="8"/>
        <v>0</v>
      </c>
      <c r="E119" s="35">
        <f>POWER(('Vstupní data'!B$22),A119/12)</f>
        <v>1.0973188052660257</v>
      </c>
      <c r="F119" s="35">
        <f t="shared" si="9"/>
        <v>0.91131218676013448</v>
      </c>
      <c r="G119" s="34">
        <f t="shared" si="10"/>
        <v>0</v>
      </c>
      <c r="H119" s="36">
        <f t="shared" si="11"/>
        <v>0</v>
      </c>
      <c r="I119" s="46">
        <f>IF('Čistá souč. dotace měsíční'!I118&gt;0,G119-H119,0)</f>
        <v>0</v>
      </c>
    </row>
    <row r="120" spans="1:9" x14ac:dyDescent="0.25">
      <c r="A120" s="29">
        <v>113</v>
      </c>
      <c r="B120" s="34">
        <f>'Financni toky měsíční'!D117+'Financni toky měsíční'!C117</f>
        <v>0</v>
      </c>
      <c r="C120" s="36">
        <f>'Financni toky měsíční'!C117</f>
        <v>0</v>
      </c>
      <c r="D120" s="46">
        <f t="shared" si="8"/>
        <v>0</v>
      </c>
      <c r="E120" s="35">
        <f>POWER(('Vstupní data'!B$22),A120/12)</f>
        <v>1.0982290730385826</v>
      </c>
      <c r="F120" s="35">
        <f t="shared" si="9"/>
        <v>0.91055684515180224</v>
      </c>
      <c r="G120" s="34">
        <f t="shared" si="10"/>
        <v>0</v>
      </c>
      <c r="H120" s="36">
        <f t="shared" si="11"/>
        <v>0</v>
      </c>
      <c r="I120" s="46">
        <f>IF('Čistá souč. dotace měsíční'!I119&gt;0,G120-H120,0)</f>
        <v>0</v>
      </c>
    </row>
    <row r="121" spans="1:9" x14ac:dyDescent="0.25">
      <c r="A121" s="29">
        <v>114</v>
      </c>
      <c r="B121" s="34">
        <f>'Financni toky měsíční'!D118+'Financni toky měsíční'!C118</f>
        <v>0</v>
      </c>
      <c r="C121" s="36">
        <f>'Financni toky měsíční'!C118</f>
        <v>0</v>
      </c>
      <c r="D121" s="46">
        <f t="shared" si="8"/>
        <v>0</v>
      </c>
      <c r="E121" s="35">
        <f>POWER(('Vstupní data'!B$22),A121/12)</f>
        <v>1.0991400959129514</v>
      </c>
      <c r="F121" s="35">
        <f t="shared" si="9"/>
        <v>0.90980212960877827</v>
      </c>
      <c r="G121" s="34">
        <f t="shared" si="10"/>
        <v>0</v>
      </c>
      <c r="H121" s="36">
        <f t="shared" si="11"/>
        <v>0</v>
      </c>
      <c r="I121" s="46">
        <f>IF('Čistá souč. dotace měsíční'!I120&gt;0,G121-H121,0)</f>
        <v>0</v>
      </c>
    </row>
    <row r="122" spans="1:9" x14ac:dyDescent="0.25">
      <c r="A122" s="29">
        <v>115</v>
      </c>
      <c r="B122" s="34">
        <f>'Financni toky měsíční'!D119+'Financni toky měsíční'!C119</f>
        <v>0</v>
      </c>
      <c r="C122" s="36">
        <f>'Financni toky měsíční'!C119</f>
        <v>0</v>
      </c>
      <c r="D122" s="46">
        <f t="shared" si="8"/>
        <v>0</v>
      </c>
      <c r="E122" s="35">
        <f>POWER(('Vstupní data'!B$22),A122/12)</f>
        <v>1.1000518745155172</v>
      </c>
      <c r="F122" s="35">
        <f t="shared" si="9"/>
        <v>0.90904803961214842</v>
      </c>
      <c r="G122" s="34">
        <f t="shared" si="10"/>
        <v>0</v>
      </c>
      <c r="H122" s="36">
        <f t="shared" si="11"/>
        <v>0</v>
      </c>
      <c r="I122" s="46">
        <f>IF('Čistá souč. dotace měsíční'!I121&gt;0,G122-H122,0)</f>
        <v>0</v>
      </c>
    </row>
    <row r="123" spans="1:9" x14ac:dyDescent="0.25">
      <c r="A123" s="29">
        <v>116</v>
      </c>
      <c r="B123" s="34">
        <f>'Financni toky měsíční'!D120+'Financni toky měsíční'!C120</f>
        <v>0</v>
      </c>
      <c r="C123" s="36">
        <f>'Financni toky měsíční'!C120</f>
        <v>0</v>
      </c>
      <c r="D123" s="46">
        <f t="shared" si="8"/>
        <v>0</v>
      </c>
      <c r="E123" s="35">
        <f>POWER(('Vstupní data'!B$22),A123/12)</f>
        <v>1.1009644094731859</v>
      </c>
      <c r="F123" s="35">
        <f t="shared" si="9"/>
        <v>0.90829457464342778</v>
      </c>
      <c r="G123" s="34">
        <f t="shared" si="10"/>
        <v>0</v>
      </c>
      <c r="H123" s="36">
        <f t="shared" si="11"/>
        <v>0</v>
      </c>
      <c r="I123" s="46">
        <f>IF('Čistá souč. dotace měsíční'!I122&gt;0,G123-H123,0)</f>
        <v>0</v>
      </c>
    </row>
    <row r="124" spans="1:9" x14ac:dyDescent="0.25">
      <c r="A124" s="29">
        <v>117</v>
      </c>
      <c r="B124" s="34">
        <f>'Financni toky měsíční'!D121+'Financni toky měsíční'!C121</f>
        <v>0</v>
      </c>
      <c r="C124" s="36">
        <f>'Financni toky měsíční'!C121</f>
        <v>0</v>
      </c>
      <c r="D124" s="46">
        <f t="shared" si="8"/>
        <v>0</v>
      </c>
      <c r="E124" s="35">
        <f>POWER(('Vstupní data'!B$22),A124/12)</f>
        <v>1.1018777014133825</v>
      </c>
      <c r="F124" s="35">
        <f t="shared" si="9"/>
        <v>0.90754173418456185</v>
      </c>
      <c r="G124" s="34">
        <f t="shared" si="10"/>
        <v>0</v>
      </c>
      <c r="H124" s="36">
        <f t="shared" si="11"/>
        <v>0</v>
      </c>
      <c r="I124" s="46">
        <f>IF('Čistá souč. dotace měsíční'!I123&gt;0,G124-H124,0)</f>
        <v>0</v>
      </c>
    </row>
    <row r="125" spans="1:9" x14ac:dyDescent="0.25">
      <c r="A125" s="29">
        <v>118</v>
      </c>
      <c r="B125" s="34">
        <f>'Financni toky měsíční'!D122+'Financni toky měsíční'!C122</f>
        <v>0</v>
      </c>
      <c r="C125" s="36">
        <f>'Financni toky měsíční'!C122</f>
        <v>0</v>
      </c>
      <c r="D125" s="46">
        <f t="shared" si="8"/>
        <v>0</v>
      </c>
      <c r="E125" s="35">
        <f>POWER(('Vstupní data'!B$22),A125/12)</f>
        <v>1.1027917509640532</v>
      </c>
      <c r="F125" s="35">
        <f t="shared" si="9"/>
        <v>0.90678951771792515</v>
      </c>
      <c r="G125" s="34">
        <f t="shared" si="10"/>
        <v>0</v>
      </c>
      <c r="H125" s="36">
        <f t="shared" si="11"/>
        <v>0</v>
      </c>
      <c r="I125" s="46">
        <f>IF('Čistá souč. dotace měsíční'!I124&gt;0,G125-H125,0)</f>
        <v>0</v>
      </c>
    </row>
    <row r="126" spans="1:9" x14ac:dyDescent="0.25">
      <c r="A126" s="29">
        <v>119</v>
      </c>
      <c r="B126" s="34">
        <f>'Financni toky měsíční'!D123+'Financni toky měsíční'!C123</f>
        <v>0</v>
      </c>
      <c r="C126" s="36">
        <f>'Financni toky měsíční'!C123</f>
        <v>0</v>
      </c>
      <c r="D126" s="46">
        <f t="shared" si="8"/>
        <v>0</v>
      </c>
      <c r="E126" s="35">
        <f>POWER(('Vstupní data'!B$22),A126/12)</f>
        <v>1.1037065587536645</v>
      </c>
      <c r="F126" s="35">
        <f t="shared" si="9"/>
        <v>0.9060379247263215</v>
      </c>
      <c r="G126" s="34">
        <f t="shared" si="10"/>
        <v>0</v>
      </c>
      <c r="H126" s="36">
        <f t="shared" si="11"/>
        <v>0</v>
      </c>
      <c r="I126" s="46">
        <f>IF('Čistá souč. dotace měsíční'!I125&gt;0,G126-H126,0)</f>
        <v>0</v>
      </c>
    </row>
    <row r="127" spans="1:9" x14ac:dyDescent="0.25">
      <c r="A127" s="29">
        <v>120</v>
      </c>
      <c r="B127" s="34">
        <f>'Financni toky měsíční'!D124+'Financni toky měsíční'!C124</f>
        <v>0</v>
      </c>
      <c r="C127" s="36">
        <f>'Financni toky měsíční'!C124</f>
        <v>0</v>
      </c>
      <c r="D127" s="46">
        <f t="shared" si="8"/>
        <v>0</v>
      </c>
      <c r="E127" s="35">
        <f>POWER(('Vstupní data'!B$22),A127/12)</f>
        <v>1.1046221254112047</v>
      </c>
      <c r="F127" s="35">
        <f t="shared" si="9"/>
        <v>0.90528695469298315</v>
      </c>
      <c r="G127" s="34">
        <f t="shared" si="10"/>
        <v>0</v>
      </c>
      <c r="H127" s="36">
        <f t="shared" si="11"/>
        <v>0</v>
      </c>
      <c r="I127" s="46">
        <f>IF('Čistá souč. dotace měsíční'!I126&gt;0,G127-H127,0)</f>
        <v>0</v>
      </c>
    </row>
    <row r="128" spans="1:9" x14ac:dyDescent="0.25">
      <c r="A128" s="29">
        <v>121</v>
      </c>
      <c r="B128" s="34">
        <f>'Financni toky měsíční'!D125+'Financni toky měsíční'!C125</f>
        <v>0</v>
      </c>
      <c r="C128" s="36">
        <f>'Financni toky měsíční'!C125</f>
        <v>0</v>
      </c>
      <c r="D128" s="46">
        <f t="shared" si="8"/>
        <v>0</v>
      </c>
      <c r="E128" s="35">
        <f>POWER(('Vstupní data'!B$22),A128/12)</f>
        <v>1.1055384515661832</v>
      </c>
      <c r="F128" s="35">
        <f t="shared" si="9"/>
        <v>0.90453660710157113</v>
      </c>
      <c r="G128" s="34">
        <f t="shared" si="10"/>
        <v>0</v>
      </c>
      <c r="H128" s="36">
        <f t="shared" si="11"/>
        <v>0</v>
      </c>
      <c r="I128" s="46">
        <f>IF('Čistá souč. dotace měsíční'!I127&gt;0,G128-H128,0)</f>
        <v>0</v>
      </c>
    </row>
    <row r="129" spans="1:9" x14ac:dyDescent="0.25">
      <c r="A129" s="29">
        <v>122</v>
      </c>
      <c r="B129" s="34">
        <f>'Financni toky měsíční'!D126+'Financni toky měsíční'!C126</f>
        <v>0</v>
      </c>
      <c r="C129" s="36">
        <f>'Financni toky měsíční'!C126</f>
        <v>0</v>
      </c>
      <c r="D129" s="46">
        <f t="shared" si="8"/>
        <v>0</v>
      </c>
      <c r="E129" s="35">
        <f>POWER(('Vstupní data'!B$22),A129/12)</f>
        <v>1.1064555378486327</v>
      </c>
      <c r="F129" s="35">
        <f t="shared" si="9"/>
        <v>0.90378688143617369</v>
      </c>
      <c r="G129" s="34">
        <f t="shared" si="10"/>
        <v>0</v>
      </c>
      <c r="H129" s="36">
        <f t="shared" si="11"/>
        <v>0</v>
      </c>
      <c r="I129" s="46">
        <f>IF('Čistá souč. dotace měsíční'!I128&gt;0,G129-H129,0)</f>
        <v>0</v>
      </c>
    </row>
    <row r="130" spans="1:9" x14ac:dyDescent="0.25">
      <c r="A130" s="29">
        <v>123</v>
      </c>
      <c r="B130" s="34">
        <f>'Financni toky měsíční'!D127+'Financni toky měsíční'!C127</f>
        <v>0</v>
      </c>
      <c r="C130" s="36">
        <f>'Financni toky měsíční'!C127</f>
        <v>0</v>
      </c>
      <c r="D130" s="46">
        <f t="shared" si="8"/>
        <v>0</v>
      </c>
      <c r="E130" s="35">
        <f>POWER(('Vstupní data'!B$22),A130/12)</f>
        <v>1.1073733848891076</v>
      </c>
      <c r="F130" s="35">
        <f t="shared" si="9"/>
        <v>0.90303777718130729</v>
      </c>
      <c r="G130" s="34">
        <f t="shared" si="10"/>
        <v>0</v>
      </c>
      <c r="H130" s="36">
        <f t="shared" si="11"/>
        <v>0</v>
      </c>
      <c r="I130" s="46">
        <f>IF('Čistá souč. dotace měsíční'!I129&gt;0,G130-H130,0)</f>
        <v>0</v>
      </c>
    </row>
    <row r="131" spans="1:9" x14ac:dyDescent="0.25">
      <c r="A131" s="29">
        <v>124</v>
      </c>
      <c r="B131" s="34">
        <f>'Financni toky měsíční'!D128+'Financni toky měsíční'!C128</f>
        <v>0</v>
      </c>
      <c r="C131" s="36">
        <f>'Financni toky měsíční'!C128</f>
        <v>0</v>
      </c>
      <c r="D131" s="46">
        <f t="shared" si="8"/>
        <v>0</v>
      </c>
      <c r="E131" s="35">
        <f>POWER(('Vstupní data'!B$22),A131/12)</f>
        <v>1.1082919933186859</v>
      </c>
      <c r="F131" s="35">
        <f t="shared" si="9"/>
        <v>0.90228929382191536</v>
      </c>
      <c r="G131" s="34">
        <f t="shared" si="10"/>
        <v>0</v>
      </c>
      <c r="H131" s="36">
        <f t="shared" si="11"/>
        <v>0</v>
      </c>
      <c r="I131" s="46">
        <f>IF('Čistá souč. dotace měsíční'!I130&gt;0,G131-H131,0)</f>
        <v>0</v>
      </c>
    </row>
    <row r="132" spans="1:9" x14ac:dyDescent="0.25">
      <c r="A132" s="29">
        <v>125</v>
      </c>
      <c r="B132" s="34">
        <f>'Financni toky měsíční'!D129+'Financni toky měsíční'!C129</f>
        <v>0</v>
      </c>
      <c r="C132" s="36">
        <f>'Financni toky měsíční'!C129</f>
        <v>0</v>
      </c>
      <c r="D132" s="46">
        <f t="shared" si="8"/>
        <v>0</v>
      </c>
      <c r="E132" s="35">
        <f>POWER(('Vstupní data'!B$22),A132/12)</f>
        <v>1.1092113637689685</v>
      </c>
      <c r="F132" s="35">
        <f t="shared" si="9"/>
        <v>0.90154143084336857</v>
      </c>
      <c r="G132" s="34">
        <f t="shared" si="10"/>
        <v>0</v>
      </c>
      <c r="H132" s="36">
        <f t="shared" si="11"/>
        <v>0</v>
      </c>
      <c r="I132" s="46">
        <f>IF('Čistá souč. dotace měsíční'!I131&gt;0,G132-H132,0)</f>
        <v>0</v>
      </c>
    </row>
    <row r="133" spans="1:9" x14ac:dyDescent="0.25">
      <c r="A133" s="29">
        <v>126</v>
      </c>
      <c r="B133" s="34">
        <f>'Financni toky měsíční'!D130+'Financni toky měsíční'!C130</f>
        <v>0</v>
      </c>
      <c r="C133" s="36">
        <f>'Financni toky měsíční'!C130</f>
        <v>0</v>
      </c>
      <c r="D133" s="46">
        <f t="shared" si="8"/>
        <v>0</v>
      </c>
      <c r="E133" s="35">
        <f>POWER(('Vstupní data'!B$22),A133/12)</f>
        <v>1.1101314968720808</v>
      </c>
      <c r="F133" s="35">
        <f t="shared" si="9"/>
        <v>0.90079418773146369</v>
      </c>
      <c r="G133" s="34">
        <f t="shared" si="10"/>
        <v>0</v>
      </c>
      <c r="H133" s="36">
        <f t="shared" si="11"/>
        <v>0</v>
      </c>
      <c r="I133" s="46">
        <f>IF('Čistá souč. dotace měsíční'!I132&gt;0,G133-H133,0)</f>
        <v>0</v>
      </c>
    </row>
    <row r="134" spans="1:9" x14ac:dyDescent="0.25">
      <c r="A134" s="29">
        <v>127</v>
      </c>
      <c r="B134" s="34">
        <f>'Financni toky měsíční'!D131+'Financni toky měsíční'!C131</f>
        <v>0</v>
      </c>
      <c r="C134" s="36">
        <f>'Financni toky měsíční'!C131</f>
        <v>0</v>
      </c>
      <c r="D134" s="46">
        <f t="shared" si="8"/>
        <v>0</v>
      </c>
      <c r="E134" s="35">
        <f>POWER(('Vstupní data'!B$22),A134/12)</f>
        <v>1.1110523932606724</v>
      </c>
      <c r="F134" s="35">
        <f t="shared" si="9"/>
        <v>0.90004756397242414</v>
      </c>
      <c r="G134" s="34">
        <f t="shared" si="10"/>
        <v>0</v>
      </c>
      <c r="H134" s="36">
        <f t="shared" si="11"/>
        <v>0</v>
      </c>
      <c r="I134" s="46">
        <f>IF('Čistá souč. dotace měsíční'!I133&gt;0,G134-H134,0)</f>
        <v>0</v>
      </c>
    </row>
    <row r="135" spans="1:9" x14ac:dyDescent="0.25">
      <c r="A135" s="29">
        <v>128</v>
      </c>
      <c r="B135" s="34">
        <f>'Financni toky měsíční'!D132+'Financni toky měsíční'!C132</f>
        <v>0</v>
      </c>
      <c r="C135" s="36">
        <f>'Financni toky měsíční'!C132</f>
        <v>0</v>
      </c>
      <c r="D135" s="46">
        <f t="shared" si="8"/>
        <v>0</v>
      </c>
      <c r="E135" s="35">
        <f>POWER(('Vstupní data'!B$22),A135/12)</f>
        <v>1.1119740535679177</v>
      </c>
      <c r="F135" s="35">
        <f t="shared" si="9"/>
        <v>0.89930155905289888</v>
      </c>
      <c r="G135" s="34">
        <f t="shared" si="10"/>
        <v>0</v>
      </c>
      <c r="H135" s="36">
        <f t="shared" si="11"/>
        <v>0</v>
      </c>
      <c r="I135" s="46">
        <f>IF('Čistá souč. dotace měsíční'!I134&gt;0,G135-H135,0)</f>
        <v>0</v>
      </c>
    </row>
    <row r="136" spans="1:9" x14ac:dyDescent="0.25">
      <c r="A136" s="29">
        <v>129</v>
      </c>
      <c r="B136" s="34">
        <f>'Financni toky měsíční'!D133+'Financni toky měsíční'!C133</f>
        <v>0</v>
      </c>
      <c r="C136" s="36">
        <f>'Financni toky měsíční'!C133</f>
        <v>0</v>
      </c>
      <c r="D136" s="46">
        <f t="shared" si="8"/>
        <v>0</v>
      </c>
      <c r="E136" s="35">
        <f>POWER(('Vstupní data'!B$22),A136/12)</f>
        <v>1.1128964784275164</v>
      </c>
      <c r="F136" s="35">
        <f t="shared" si="9"/>
        <v>0.89855617245996222</v>
      </c>
      <c r="G136" s="34">
        <f t="shared" si="10"/>
        <v>0</v>
      </c>
      <c r="H136" s="36">
        <f t="shared" si="11"/>
        <v>0</v>
      </c>
      <c r="I136" s="46">
        <f>IF('Čistá souč. dotace měsíční'!I135&gt;0,G136-H136,0)</f>
        <v>0</v>
      </c>
    </row>
    <row r="137" spans="1:9" x14ac:dyDescent="0.25">
      <c r="A137" s="29">
        <v>130</v>
      </c>
      <c r="B137" s="34">
        <f>'Financni toky měsíční'!D134+'Financni toky měsíční'!C134</f>
        <v>0</v>
      </c>
      <c r="C137" s="36">
        <f>'Financni toky měsíční'!C134</f>
        <v>0</v>
      </c>
      <c r="D137" s="46">
        <f t="shared" si="8"/>
        <v>0</v>
      </c>
      <c r="E137" s="35">
        <f>POWER(('Vstupní data'!B$22),A137/12)</f>
        <v>1.1138196684736938</v>
      </c>
      <c r="F137" s="35">
        <f t="shared" si="9"/>
        <v>0.8978114036811139</v>
      </c>
      <c r="G137" s="34">
        <f t="shared" si="10"/>
        <v>0</v>
      </c>
      <c r="H137" s="36">
        <f t="shared" si="11"/>
        <v>0</v>
      </c>
      <c r="I137" s="46">
        <f>IF('Čistá souč. dotace měsíční'!I136&gt;0,G137-H137,0)</f>
        <v>0</v>
      </c>
    </row>
    <row r="138" spans="1:9" x14ac:dyDescent="0.25">
      <c r="A138" s="29">
        <v>131</v>
      </c>
      <c r="B138" s="34">
        <f>'Financni toky měsíční'!D135+'Financni toky měsíční'!C135</f>
        <v>0</v>
      </c>
      <c r="C138" s="36">
        <f>'Financni toky měsíční'!C135</f>
        <v>0</v>
      </c>
      <c r="D138" s="46">
        <f t="shared" si="8"/>
        <v>0</v>
      </c>
      <c r="E138" s="35">
        <f>POWER(('Vstupní data'!B$22),A138/12)</f>
        <v>1.1147436243412012</v>
      </c>
      <c r="F138" s="35">
        <f t="shared" si="9"/>
        <v>0.89706725220427863</v>
      </c>
      <c r="G138" s="34">
        <f t="shared" si="10"/>
        <v>0</v>
      </c>
      <c r="H138" s="36">
        <f t="shared" si="11"/>
        <v>0</v>
      </c>
      <c r="I138" s="46">
        <f>IF('Čistá souč. dotace měsíční'!I137&gt;0,G138-H138,0)</f>
        <v>0</v>
      </c>
    </row>
    <row r="139" spans="1:9" x14ac:dyDescent="0.25">
      <c r="A139" s="29">
        <v>132</v>
      </c>
      <c r="B139" s="34">
        <f>'Financni toky měsíční'!D136+'Financni toky měsíční'!C136</f>
        <v>0</v>
      </c>
      <c r="C139" s="36">
        <f>'Financni toky měsíční'!C136</f>
        <v>0</v>
      </c>
      <c r="D139" s="46">
        <f t="shared" si="8"/>
        <v>0</v>
      </c>
      <c r="E139" s="35">
        <f>POWER(('Vstupní data'!B$22),A139/12)</f>
        <v>1.1156683466653166</v>
      </c>
      <c r="F139" s="35">
        <f t="shared" si="9"/>
        <v>0.89632371751780526</v>
      </c>
      <c r="G139" s="34">
        <f t="shared" si="10"/>
        <v>0</v>
      </c>
      <c r="H139" s="36">
        <f t="shared" si="11"/>
        <v>0</v>
      </c>
      <c r="I139" s="46">
        <f>IF('Čistá souč. dotace měsíční'!I138&gt;0,G139-H139,0)</f>
        <v>0</v>
      </c>
    </row>
    <row r="140" spans="1:9" x14ac:dyDescent="0.25">
      <c r="A140" s="29">
        <v>133</v>
      </c>
      <c r="B140" s="34">
        <f>'Financni toky měsíční'!D137+'Financni toky měsíční'!C137</f>
        <v>0</v>
      </c>
      <c r="C140" s="36">
        <f>'Financni toky měsíční'!C137</f>
        <v>0</v>
      </c>
      <c r="D140" s="46">
        <f t="shared" si="8"/>
        <v>0</v>
      </c>
      <c r="E140" s="35">
        <f>POWER(('Vstupní data'!B$22),A140/12)</f>
        <v>1.1165938360818453</v>
      </c>
      <c r="F140" s="35">
        <f t="shared" si="9"/>
        <v>0.89558079911046629</v>
      </c>
      <c r="G140" s="34">
        <f t="shared" si="10"/>
        <v>0</v>
      </c>
      <c r="H140" s="36">
        <f t="shared" si="11"/>
        <v>0</v>
      </c>
      <c r="I140" s="46">
        <f>IF('Čistá souč. dotace měsíční'!I139&gt;0,G140-H140,0)</f>
        <v>0</v>
      </c>
    </row>
    <row r="141" spans="1:9" x14ac:dyDescent="0.25">
      <c r="A141" s="29">
        <v>134</v>
      </c>
      <c r="B141" s="34">
        <f>'Financni toky měsíční'!D138+'Financni toky měsíční'!C138</f>
        <v>0</v>
      </c>
      <c r="C141" s="36">
        <f>'Financni toky měsíční'!C138</f>
        <v>0</v>
      </c>
      <c r="D141" s="46">
        <f t="shared" si="8"/>
        <v>0</v>
      </c>
      <c r="E141" s="35">
        <f>POWER(('Vstupní data'!B$22),A141/12)</f>
        <v>1.1175200932271192</v>
      </c>
      <c r="F141" s="35">
        <f t="shared" si="9"/>
        <v>0.89483849647145897</v>
      </c>
      <c r="G141" s="34">
        <f t="shared" si="10"/>
        <v>0</v>
      </c>
      <c r="H141" s="36">
        <f t="shared" si="11"/>
        <v>0</v>
      </c>
      <c r="I141" s="46">
        <f>IF('Čistá souč. dotace měsíční'!I140&gt;0,G141-H141,0)</f>
        <v>0</v>
      </c>
    </row>
    <row r="142" spans="1:9" x14ac:dyDescent="0.25">
      <c r="A142" s="29">
        <v>135</v>
      </c>
      <c r="B142" s="34">
        <f>'Financni toky měsíční'!D139+'Financni toky měsíční'!C139</f>
        <v>0</v>
      </c>
      <c r="C142" s="36">
        <f>'Financni toky měsíční'!C139</f>
        <v>0</v>
      </c>
      <c r="D142" s="46">
        <f t="shared" si="8"/>
        <v>0</v>
      </c>
      <c r="E142" s="35">
        <f>POWER(('Vstupní data'!B$22),A142/12)</f>
        <v>1.1184471187379987</v>
      </c>
      <c r="F142" s="35">
        <f t="shared" si="9"/>
        <v>0.89409680909040323</v>
      </c>
      <c r="G142" s="34">
        <f t="shared" si="10"/>
        <v>0</v>
      </c>
      <c r="H142" s="36">
        <f t="shared" si="11"/>
        <v>0</v>
      </c>
      <c r="I142" s="46">
        <f>IF('Čistá souč. dotace měsíční'!I141&gt;0,G142-H142,0)</f>
        <v>0</v>
      </c>
    </row>
    <row r="143" spans="1:9" x14ac:dyDescent="0.25">
      <c r="A143" s="29">
        <v>136</v>
      </c>
      <c r="B143" s="34">
        <f>'Financni toky měsíční'!D140+'Financni toky měsíční'!C140</f>
        <v>0</v>
      </c>
      <c r="C143" s="36">
        <f>'Financni toky měsíční'!C140</f>
        <v>0</v>
      </c>
      <c r="D143" s="46">
        <f t="shared" si="8"/>
        <v>0</v>
      </c>
      <c r="E143" s="35">
        <f>POWER(('Vstupní data'!B$22),A143/12)</f>
        <v>1.1193749132518727</v>
      </c>
      <c r="F143" s="35">
        <f t="shared" si="9"/>
        <v>0.89335573645734201</v>
      </c>
      <c r="G143" s="34">
        <f t="shared" si="10"/>
        <v>0</v>
      </c>
      <c r="H143" s="36">
        <f t="shared" si="11"/>
        <v>0</v>
      </c>
      <c r="I143" s="46">
        <f>IF('Čistá souč. dotace měsíční'!I142&gt;0,G143-H143,0)</f>
        <v>0</v>
      </c>
    </row>
    <row r="144" spans="1:9" x14ac:dyDescent="0.25">
      <c r="A144" s="29">
        <v>137</v>
      </c>
      <c r="B144" s="34">
        <f>'Financni toky měsíční'!D141+'Financni toky měsíční'!C141</f>
        <v>0</v>
      </c>
      <c r="C144" s="36">
        <f>'Financni toky měsíční'!C141</f>
        <v>0</v>
      </c>
      <c r="D144" s="46">
        <f t="shared" si="8"/>
        <v>0</v>
      </c>
      <c r="E144" s="35">
        <f>POWER(('Vstupní data'!B$22),A144/12)</f>
        <v>1.1203034774066583</v>
      </c>
      <c r="F144" s="35">
        <f t="shared" si="9"/>
        <v>0.8926152780627411</v>
      </c>
      <c r="G144" s="34">
        <f t="shared" si="10"/>
        <v>0</v>
      </c>
      <c r="H144" s="36">
        <f t="shared" si="11"/>
        <v>0</v>
      </c>
      <c r="I144" s="46">
        <f>IF('Čistá souč. dotace měsíční'!I143&gt;0,G144-H144,0)</f>
        <v>0</v>
      </c>
    </row>
    <row r="145" spans="1:9" x14ac:dyDescent="0.25">
      <c r="A145" s="29">
        <v>138</v>
      </c>
      <c r="B145" s="34">
        <f>'Financni toky měsíční'!D142+'Financni toky měsíční'!C142</f>
        <v>0</v>
      </c>
      <c r="C145" s="36">
        <f>'Financni toky měsíční'!C142</f>
        <v>0</v>
      </c>
      <c r="D145" s="46">
        <f t="shared" si="8"/>
        <v>0</v>
      </c>
      <c r="E145" s="35">
        <f>POWER(('Vstupní data'!B$22),A145/12)</f>
        <v>1.1212328118408017</v>
      </c>
      <c r="F145" s="35">
        <f t="shared" si="9"/>
        <v>0.89187543339748876</v>
      </c>
      <c r="G145" s="34">
        <f t="shared" si="10"/>
        <v>0</v>
      </c>
      <c r="H145" s="36">
        <f t="shared" si="11"/>
        <v>0</v>
      </c>
      <c r="I145" s="46">
        <f>IF('Čistá souč. dotace měsíční'!I144&gt;0,G145-H145,0)</f>
        <v>0</v>
      </c>
    </row>
    <row r="146" spans="1:9" x14ac:dyDescent="0.25">
      <c r="A146" s="29">
        <v>139</v>
      </c>
      <c r="B146" s="34">
        <f>'Financni toky měsíční'!D143+'Financni toky měsíční'!C143</f>
        <v>0</v>
      </c>
      <c r="C146" s="36">
        <f>'Financni toky měsíční'!C143</f>
        <v>0</v>
      </c>
      <c r="D146" s="46">
        <f t="shared" si="8"/>
        <v>0</v>
      </c>
      <c r="E146" s="35">
        <f>POWER(('Vstupní data'!B$22),A146/12)</f>
        <v>1.1221629171932792</v>
      </c>
      <c r="F146" s="35">
        <f t="shared" si="9"/>
        <v>0.89113620195289511</v>
      </c>
      <c r="G146" s="34">
        <f t="shared" si="10"/>
        <v>0</v>
      </c>
      <c r="H146" s="36">
        <f t="shared" si="11"/>
        <v>0</v>
      </c>
      <c r="I146" s="46">
        <f>IF('Čistá souč. dotace měsíční'!I145&gt;0,G146-H146,0)</f>
        <v>0</v>
      </c>
    </row>
    <row r="147" spans="1:9" x14ac:dyDescent="0.25">
      <c r="A147" s="29">
        <v>140</v>
      </c>
      <c r="B147" s="34">
        <f>'Financni toky měsíční'!D144+'Financni toky měsíční'!C144</f>
        <v>0</v>
      </c>
      <c r="C147" s="36">
        <f>'Financni toky měsíční'!C144</f>
        <v>0</v>
      </c>
      <c r="D147" s="46">
        <f t="shared" si="8"/>
        <v>0</v>
      </c>
      <c r="E147" s="35">
        <f>POWER(('Vstupní data'!B$22),A147/12)</f>
        <v>1.123093794103597</v>
      </c>
      <c r="F147" s="35">
        <f t="shared" si="9"/>
        <v>0.89039758322069185</v>
      </c>
      <c r="G147" s="34">
        <f t="shared" si="10"/>
        <v>0</v>
      </c>
      <c r="H147" s="36">
        <f t="shared" si="11"/>
        <v>0</v>
      </c>
      <c r="I147" s="46">
        <f>IF('Čistá souč. dotace měsíční'!I146&gt;0,G147-H147,0)</f>
        <v>0</v>
      </c>
    </row>
    <row r="148" spans="1:9" x14ac:dyDescent="0.25">
      <c r="A148" s="29">
        <v>141</v>
      </c>
      <c r="B148" s="34">
        <f>'Financni toky měsíční'!D145+'Financni toky měsíční'!C145</f>
        <v>0</v>
      </c>
      <c r="C148" s="36">
        <f>'Financni toky měsíční'!C145</f>
        <v>0</v>
      </c>
      <c r="D148" s="46">
        <f t="shared" si="8"/>
        <v>0</v>
      </c>
      <c r="E148" s="35">
        <f>POWER(('Vstupní data'!B$22),A148/12)</f>
        <v>1.1240254432117915</v>
      </c>
      <c r="F148" s="35">
        <f t="shared" si="9"/>
        <v>0.88965957669303186</v>
      </c>
      <c r="G148" s="34">
        <f t="shared" si="10"/>
        <v>0</v>
      </c>
      <c r="H148" s="36">
        <f t="shared" si="11"/>
        <v>0</v>
      </c>
      <c r="I148" s="46">
        <f>IF('Čistá souč. dotace měsíční'!I147&gt;0,G148-H148,0)</f>
        <v>0</v>
      </c>
    </row>
    <row r="149" spans="1:9" x14ac:dyDescent="0.25">
      <c r="A149" s="29">
        <v>142</v>
      </c>
      <c r="B149" s="34">
        <f>'Financni toky měsíční'!D146+'Financni toky měsíční'!C146</f>
        <v>0</v>
      </c>
      <c r="C149" s="36">
        <f>'Financni toky měsíční'!C146</f>
        <v>0</v>
      </c>
      <c r="D149" s="46">
        <f t="shared" si="8"/>
        <v>0</v>
      </c>
      <c r="E149" s="35">
        <f>POWER(('Vstupní data'!B$22),A149/12)</f>
        <v>1.1249578651584307</v>
      </c>
      <c r="F149" s="35">
        <f t="shared" si="9"/>
        <v>0.88892218186248906</v>
      </c>
      <c r="G149" s="34">
        <f t="shared" si="10"/>
        <v>0</v>
      </c>
      <c r="H149" s="36">
        <f t="shared" si="11"/>
        <v>0</v>
      </c>
      <c r="I149" s="46">
        <f>IF('Čistá souč. dotace měsíční'!I148&gt;0,G149-H149,0)</f>
        <v>0</v>
      </c>
    </row>
    <row r="150" spans="1:9" x14ac:dyDescent="0.25">
      <c r="A150" s="29">
        <v>143</v>
      </c>
      <c r="B150" s="34">
        <f>'Financni toky měsíční'!D147+'Financni toky měsíční'!C147</f>
        <v>0</v>
      </c>
      <c r="C150" s="36">
        <f>'Financni toky měsíční'!C147</f>
        <v>0</v>
      </c>
      <c r="D150" s="46">
        <f t="shared" si="8"/>
        <v>0</v>
      </c>
      <c r="E150" s="35">
        <f>POWER(('Vstupní data'!B$22),A150/12)</f>
        <v>1.1258910605846133</v>
      </c>
      <c r="F150" s="35">
        <f t="shared" si="9"/>
        <v>0.888185398222058</v>
      </c>
      <c r="G150" s="34">
        <f t="shared" si="10"/>
        <v>0</v>
      </c>
      <c r="H150" s="36">
        <f t="shared" si="11"/>
        <v>0</v>
      </c>
      <c r="I150" s="46">
        <f>IF('Čistá souč. dotace měsíční'!I149&gt;0,G150-H150,0)</f>
        <v>0</v>
      </c>
    </row>
    <row r="151" spans="1:9" x14ac:dyDescent="0.25">
      <c r="A151" s="29">
        <v>144</v>
      </c>
      <c r="B151" s="34">
        <f>'Financni toky měsíční'!D148+'Financni toky měsíční'!C148</f>
        <v>0</v>
      </c>
      <c r="C151" s="36">
        <f>'Financni toky měsíční'!C148</f>
        <v>0</v>
      </c>
      <c r="D151" s="46">
        <f t="shared" si="8"/>
        <v>0</v>
      </c>
      <c r="E151" s="35">
        <f>POWER(('Vstupní data'!B$22),A151/12)</f>
        <v>1.1268250301319698</v>
      </c>
      <c r="F151" s="35">
        <f t="shared" si="9"/>
        <v>0.88744922526515368</v>
      </c>
      <c r="G151" s="34">
        <f t="shared" si="10"/>
        <v>0</v>
      </c>
      <c r="H151" s="36">
        <f t="shared" si="11"/>
        <v>0</v>
      </c>
      <c r="I151" s="46">
        <f>IF('Čistá souč. dotace měsíční'!I150&gt;0,G151-H151,0)</f>
        <v>0</v>
      </c>
    </row>
    <row r="152" spans="1:9" x14ac:dyDescent="0.25">
      <c r="A152" s="29">
        <v>145</v>
      </c>
      <c r="B152" s="34">
        <f>'Financni toky měsíční'!D149+'Financni toky měsíční'!C149</f>
        <v>0</v>
      </c>
      <c r="C152" s="36">
        <f>'Financni toky měsíční'!C149</f>
        <v>0</v>
      </c>
      <c r="D152" s="46">
        <f t="shared" si="8"/>
        <v>0</v>
      </c>
      <c r="E152" s="35">
        <f>POWER(('Vstupní data'!B$22),A152/12)</f>
        <v>1.1277597744426637</v>
      </c>
      <c r="F152" s="35">
        <f t="shared" si="9"/>
        <v>0.88671366248561023</v>
      </c>
      <c r="G152" s="34">
        <f t="shared" si="10"/>
        <v>0</v>
      </c>
      <c r="H152" s="36">
        <f t="shared" si="11"/>
        <v>0</v>
      </c>
      <c r="I152" s="46">
        <f>IF('Čistá souč. dotace měsíční'!I151&gt;0,G152-H152,0)</f>
        <v>0</v>
      </c>
    </row>
    <row r="153" spans="1:9" x14ac:dyDescent="0.25">
      <c r="A153" s="29">
        <v>146</v>
      </c>
      <c r="B153" s="34">
        <f>'Financni toky měsíční'!D150+'Financni toky měsíční'!C150</f>
        <v>0</v>
      </c>
      <c r="C153" s="36">
        <f>'Financni toky měsíční'!C150</f>
        <v>0</v>
      </c>
      <c r="D153" s="46">
        <f t="shared" si="8"/>
        <v>0</v>
      </c>
      <c r="E153" s="35">
        <f>POWER(('Vstupní data'!B$22),A153/12)</f>
        <v>1.1286952941593904</v>
      </c>
      <c r="F153" s="35">
        <f t="shared" si="9"/>
        <v>0.88597870937768208</v>
      </c>
      <c r="G153" s="34">
        <f t="shared" si="10"/>
        <v>0</v>
      </c>
      <c r="H153" s="36">
        <f t="shared" si="11"/>
        <v>0</v>
      </c>
      <c r="I153" s="46">
        <f>IF('Čistá souč. dotace měsíční'!I152&gt;0,G153-H153,0)</f>
        <v>0</v>
      </c>
    </row>
    <row r="154" spans="1:9" x14ac:dyDescent="0.25">
      <c r="A154" s="29">
        <v>147</v>
      </c>
      <c r="B154" s="34">
        <f>'Financni toky měsíční'!D151+'Financni toky měsíční'!C151</f>
        <v>0</v>
      </c>
      <c r="C154" s="36">
        <f>'Financni toky měsíční'!C151</f>
        <v>0</v>
      </c>
      <c r="D154" s="46">
        <f t="shared" si="8"/>
        <v>0</v>
      </c>
      <c r="E154" s="35">
        <f>POWER(('Vstupní data'!B$22),A154/12)</f>
        <v>1.1296315899253788</v>
      </c>
      <c r="F154" s="35">
        <f t="shared" si="9"/>
        <v>0.88524436543604268</v>
      </c>
      <c r="G154" s="34">
        <f t="shared" si="10"/>
        <v>0</v>
      </c>
      <c r="H154" s="36">
        <f t="shared" si="11"/>
        <v>0</v>
      </c>
      <c r="I154" s="46">
        <f>IF('Čistá souč. dotace měsíční'!I153&gt;0,G154-H154,0)</f>
        <v>0</v>
      </c>
    </row>
    <row r="155" spans="1:9" x14ac:dyDescent="0.25">
      <c r="A155" s="29">
        <v>148</v>
      </c>
      <c r="B155" s="34">
        <f>'Financni toky měsíční'!D152+'Financni toky měsíční'!C152</f>
        <v>0</v>
      </c>
      <c r="C155" s="36">
        <f>'Financni toky měsíční'!C152</f>
        <v>0</v>
      </c>
      <c r="D155" s="46">
        <f t="shared" si="8"/>
        <v>0</v>
      </c>
      <c r="E155" s="35">
        <f>POWER(('Vstupní data'!B$22),A155/12)</f>
        <v>1.1305686623843914</v>
      </c>
      <c r="F155" s="35">
        <f t="shared" si="9"/>
        <v>0.88451063015578413</v>
      </c>
      <c r="G155" s="34">
        <f t="shared" si="10"/>
        <v>0</v>
      </c>
      <c r="H155" s="36">
        <f t="shared" si="11"/>
        <v>0</v>
      </c>
      <c r="I155" s="46">
        <f>IF('Čistá souč. dotace měsíční'!I154&gt;0,G155-H155,0)</f>
        <v>0</v>
      </c>
    </row>
    <row r="156" spans="1:9" x14ac:dyDescent="0.25">
      <c r="A156" s="29">
        <v>149</v>
      </c>
      <c r="B156" s="34">
        <f>'Financni toky měsíční'!D153+'Financni toky měsíční'!C153</f>
        <v>0</v>
      </c>
      <c r="C156" s="36">
        <f>'Financni toky měsíční'!C153</f>
        <v>0</v>
      </c>
      <c r="D156" s="46">
        <f t="shared" si="8"/>
        <v>0</v>
      </c>
      <c r="E156" s="35">
        <f>POWER(('Vstupní data'!B$22),A156/12)</f>
        <v>1.1315065121807248</v>
      </c>
      <c r="F156" s="35">
        <f t="shared" si="9"/>
        <v>0.88377750303241687</v>
      </c>
      <c r="G156" s="34">
        <f t="shared" si="10"/>
        <v>0</v>
      </c>
      <c r="H156" s="36">
        <f t="shared" si="11"/>
        <v>0</v>
      </c>
      <c r="I156" s="46">
        <f>IF('Čistá souč. dotace měsíční'!I155&gt;0,G156-H156,0)</f>
        <v>0</v>
      </c>
    </row>
    <row r="157" spans="1:9" x14ac:dyDescent="0.25">
      <c r="A157" s="29">
        <v>150</v>
      </c>
      <c r="B157" s="34">
        <f>'Financni toky měsíční'!D154+'Financni toky měsíční'!C154</f>
        <v>0</v>
      </c>
      <c r="C157" s="36">
        <f>'Financni toky měsíční'!C154</f>
        <v>0</v>
      </c>
      <c r="D157" s="46">
        <f t="shared" si="8"/>
        <v>0</v>
      </c>
      <c r="E157" s="35">
        <f>POWER(('Vstupní data'!B$22),A157/12)</f>
        <v>1.1324451399592097</v>
      </c>
      <c r="F157" s="35">
        <f t="shared" si="9"/>
        <v>0.88304498356187011</v>
      </c>
      <c r="G157" s="34">
        <f t="shared" si="10"/>
        <v>0</v>
      </c>
      <c r="H157" s="36">
        <f t="shared" si="11"/>
        <v>0</v>
      </c>
      <c r="I157" s="46">
        <f>IF('Čistá souč. dotace měsíční'!I156&gt;0,G157-H157,0)</f>
        <v>0</v>
      </c>
    </row>
    <row r="158" spans="1:9" x14ac:dyDescent="0.25">
      <c r="A158" s="29">
        <v>151</v>
      </c>
      <c r="B158" s="34">
        <f>'Financni toky měsíční'!D155+'Financni toky měsíční'!C155</f>
        <v>0</v>
      </c>
      <c r="C158" s="36">
        <f>'Financni toky měsíční'!C155</f>
        <v>0</v>
      </c>
      <c r="D158" s="46">
        <f t="shared" si="8"/>
        <v>0</v>
      </c>
      <c r="E158" s="35">
        <f>POWER(('Vstupní data'!B$22),A158/12)</f>
        <v>1.1333845463652119</v>
      </c>
      <c r="F158" s="35">
        <f t="shared" si="9"/>
        <v>0.8823130712404903</v>
      </c>
      <c r="G158" s="34">
        <f t="shared" si="10"/>
        <v>0</v>
      </c>
      <c r="H158" s="36">
        <f t="shared" si="11"/>
        <v>0</v>
      </c>
      <c r="I158" s="46">
        <f>IF('Čistá souč. dotace měsíční'!I157&gt;0,G158-H158,0)</f>
        <v>0</v>
      </c>
    </row>
    <row r="159" spans="1:9" x14ac:dyDescent="0.25">
      <c r="A159" s="29">
        <v>152</v>
      </c>
      <c r="B159" s="34">
        <f>'Financni toky měsíční'!D156+'Financni toky měsíční'!C156</f>
        <v>0</v>
      </c>
      <c r="C159" s="36">
        <f>'Financni toky měsíční'!C156</f>
        <v>0</v>
      </c>
      <c r="D159" s="46">
        <f t="shared" si="8"/>
        <v>0</v>
      </c>
      <c r="E159" s="35">
        <f>POWER(('Vstupní data'!B$22),A159/12)</f>
        <v>1.134324732044633</v>
      </c>
      <c r="F159" s="35">
        <f t="shared" si="9"/>
        <v>0.88158176556504131</v>
      </c>
      <c r="G159" s="34">
        <f t="shared" si="10"/>
        <v>0</v>
      </c>
      <c r="H159" s="36">
        <f t="shared" si="11"/>
        <v>0</v>
      </c>
      <c r="I159" s="46">
        <f>IF('Čistá souč. dotace měsíční'!I158&gt;0,G159-H159,0)</f>
        <v>0</v>
      </c>
    </row>
    <row r="160" spans="1:9" x14ac:dyDescent="0.25">
      <c r="A160" s="29">
        <v>153</v>
      </c>
      <c r="B160" s="34">
        <f>'Financni toky měsíční'!D157+'Financni toky měsíční'!C157</f>
        <v>0</v>
      </c>
      <c r="C160" s="36">
        <f>'Financni toky měsíční'!C157</f>
        <v>0</v>
      </c>
      <c r="D160" s="46">
        <f t="shared" si="8"/>
        <v>0</v>
      </c>
      <c r="E160" s="35">
        <f>POWER(('Vstupní data'!B$22),A160/12)</f>
        <v>1.1352656976439095</v>
      </c>
      <c r="F160" s="35">
        <f t="shared" si="9"/>
        <v>0.8808510660327048</v>
      </c>
      <c r="G160" s="34">
        <f t="shared" si="10"/>
        <v>0</v>
      </c>
      <c r="H160" s="36">
        <f t="shared" si="11"/>
        <v>0</v>
      </c>
      <c r="I160" s="46">
        <f>IF('Čistá souč. dotace měsíční'!I159&gt;0,G160-H160,0)</f>
        <v>0</v>
      </c>
    </row>
    <row r="161" spans="1:9" x14ac:dyDescent="0.25">
      <c r="A161" s="29">
        <v>154</v>
      </c>
      <c r="B161" s="34">
        <f>'Financni toky měsíční'!D158+'Financni toky měsíční'!C158</f>
        <v>0</v>
      </c>
      <c r="C161" s="36">
        <f>'Financni toky měsíční'!C158</f>
        <v>0</v>
      </c>
      <c r="D161" s="46">
        <f t="shared" si="8"/>
        <v>0</v>
      </c>
      <c r="E161" s="35">
        <f>POWER(('Vstupní data'!B$22),A161/12)</f>
        <v>1.1362074438100149</v>
      </c>
      <c r="F161" s="35">
        <f t="shared" si="9"/>
        <v>0.88012097214107832</v>
      </c>
      <c r="G161" s="34">
        <f t="shared" si="10"/>
        <v>0</v>
      </c>
      <c r="H161" s="36">
        <f t="shared" si="11"/>
        <v>0</v>
      </c>
      <c r="I161" s="46">
        <f>IF('Čistá souč. dotace měsíční'!I160&gt;0,G161-H161,0)</f>
        <v>0</v>
      </c>
    </row>
    <row r="162" spans="1:9" x14ac:dyDescent="0.25">
      <c r="A162" s="29">
        <v>155</v>
      </c>
      <c r="B162" s="34">
        <f>'Financni toky měsíční'!D159+'Financni toky měsíční'!C159</f>
        <v>0</v>
      </c>
      <c r="C162" s="36">
        <f>'Financni toky měsíční'!C159</f>
        <v>0</v>
      </c>
      <c r="D162" s="46">
        <f t="shared" si="8"/>
        <v>0</v>
      </c>
      <c r="E162" s="35">
        <f>POWER(('Vstupní data'!B$22),A162/12)</f>
        <v>1.1371499711904594</v>
      </c>
      <c r="F162" s="35">
        <f t="shared" si="9"/>
        <v>0.8793914833881763</v>
      </c>
      <c r="G162" s="34">
        <f t="shared" si="10"/>
        <v>0</v>
      </c>
      <c r="H162" s="36">
        <f t="shared" si="11"/>
        <v>0</v>
      </c>
      <c r="I162" s="46">
        <f>IF('Čistá souč. dotace měsíční'!I161&gt;0,G162-H162,0)</f>
        <v>0</v>
      </c>
    </row>
    <row r="163" spans="1:9" x14ac:dyDescent="0.25">
      <c r="A163" s="29">
        <v>156</v>
      </c>
      <c r="B163" s="34">
        <f>'Financni toky měsíční'!D160+'Financni toky měsíční'!C160</f>
        <v>0</v>
      </c>
      <c r="C163" s="36">
        <f>'Financni toky měsíční'!C160</f>
        <v>0</v>
      </c>
      <c r="D163" s="46">
        <f t="shared" si="8"/>
        <v>0</v>
      </c>
      <c r="E163" s="35">
        <f>POWER(('Vstupní data'!B$22),A163/12)</f>
        <v>1.1380932804332895</v>
      </c>
      <c r="F163" s="35">
        <f t="shared" si="9"/>
        <v>0.87866259927242929</v>
      </c>
      <c r="G163" s="34">
        <f t="shared" si="10"/>
        <v>0</v>
      </c>
      <c r="H163" s="36">
        <f t="shared" si="11"/>
        <v>0</v>
      </c>
      <c r="I163" s="46">
        <f>IF('Čistá souč. dotace měsíční'!I162&gt;0,G163-H163,0)</f>
        <v>0</v>
      </c>
    </row>
    <row r="164" spans="1:9" x14ac:dyDescent="0.25">
      <c r="A164" s="29">
        <v>157</v>
      </c>
      <c r="B164" s="34">
        <f>'Financni toky měsíční'!D161+'Financni toky měsíční'!C161</f>
        <v>0</v>
      </c>
      <c r="C164" s="36">
        <f>'Financni toky měsíční'!C161</f>
        <v>0</v>
      </c>
      <c r="D164" s="46">
        <f t="shared" si="8"/>
        <v>0</v>
      </c>
      <c r="E164" s="35">
        <f>POWER(('Vstupní data'!B$22),A164/12)</f>
        <v>1.1390373721870903</v>
      </c>
      <c r="F164" s="35">
        <f t="shared" si="9"/>
        <v>0.8779343192926834</v>
      </c>
      <c r="G164" s="34">
        <f t="shared" si="10"/>
        <v>0</v>
      </c>
      <c r="H164" s="36">
        <f t="shared" si="11"/>
        <v>0</v>
      </c>
      <c r="I164" s="46">
        <f>IF('Čistá souč. dotace měsíční'!I163&gt;0,G164-H164,0)</f>
        <v>0</v>
      </c>
    </row>
    <row r="165" spans="1:9" x14ac:dyDescent="0.25">
      <c r="A165" s="29">
        <v>158</v>
      </c>
      <c r="B165" s="34">
        <f>'Financni toky měsíční'!D162+'Financni toky měsíční'!C162</f>
        <v>0</v>
      </c>
      <c r="C165" s="36">
        <f>'Financni toky měsíční'!C162</f>
        <v>0</v>
      </c>
      <c r="D165" s="46">
        <f t="shared" si="8"/>
        <v>0</v>
      </c>
      <c r="E165" s="35">
        <f>POWER(('Vstupní data'!B$22),A165/12)</f>
        <v>1.1399822471009842</v>
      </c>
      <c r="F165" s="35">
        <f t="shared" si="9"/>
        <v>0.87720664294820028</v>
      </c>
      <c r="G165" s="34">
        <f t="shared" si="10"/>
        <v>0</v>
      </c>
      <c r="H165" s="36">
        <f t="shared" si="11"/>
        <v>0</v>
      </c>
      <c r="I165" s="46">
        <f>IF('Čistá souč. dotace měsíční'!I164&gt;0,G165-H165,0)</f>
        <v>0</v>
      </c>
    </row>
    <row r="166" spans="1:9" x14ac:dyDescent="0.25">
      <c r="A166" s="29">
        <v>159</v>
      </c>
      <c r="B166" s="34">
        <f>'Financni toky měsíční'!D163+'Financni toky měsíční'!C163</f>
        <v>0</v>
      </c>
      <c r="C166" s="36">
        <f>'Financni toky měsíční'!C163</f>
        <v>0</v>
      </c>
      <c r="D166" s="46">
        <f t="shared" ref="D166:D229" si="12">B166-C166</f>
        <v>0</v>
      </c>
      <c r="E166" s="35">
        <f>POWER(('Vstupní data'!B$22),A166/12)</f>
        <v>1.1409279058246327</v>
      </c>
      <c r="F166" s="35">
        <f t="shared" ref="F166:F229" si="13">1/E166</f>
        <v>0.87647956973865615</v>
      </c>
      <c r="G166" s="34">
        <f t="shared" ref="G166:G229" si="14">B166*F166</f>
        <v>0</v>
      </c>
      <c r="H166" s="36">
        <f t="shared" ref="H166:H229" si="15">C166*F166</f>
        <v>0</v>
      </c>
      <c r="I166" s="46">
        <f>IF('Čistá souč. dotace měsíční'!I165&gt;0,G166-H166,0)</f>
        <v>0</v>
      </c>
    </row>
    <row r="167" spans="1:9" x14ac:dyDescent="0.25">
      <c r="A167" s="29">
        <v>160</v>
      </c>
      <c r="B167" s="34">
        <f>'Financni toky měsíční'!D164+'Financni toky měsíční'!C164</f>
        <v>0</v>
      </c>
      <c r="C167" s="36">
        <f>'Financni toky měsíční'!C164</f>
        <v>0</v>
      </c>
      <c r="D167" s="46">
        <f t="shared" si="12"/>
        <v>0</v>
      </c>
      <c r="E167" s="35">
        <f>POWER(('Vstupní data'!B$22),A167/12)</f>
        <v>1.1418743490082355</v>
      </c>
      <c r="F167" s="35">
        <f t="shared" si="13"/>
        <v>0.87575309916414257</v>
      </c>
      <c r="G167" s="34">
        <f t="shared" si="14"/>
        <v>0</v>
      </c>
      <c r="H167" s="36">
        <f t="shared" si="15"/>
        <v>0</v>
      </c>
      <c r="I167" s="46">
        <f>IF('Čistá souč. dotace měsíční'!I166&gt;0,G167-H167,0)</f>
        <v>0</v>
      </c>
    </row>
    <row r="168" spans="1:9" x14ac:dyDescent="0.25">
      <c r="A168" s="29">
        <v>161</v>
      </c>
      <c r="B168" s="34">
        <f>'Financni toky měsíční'!D165+'Financni toky měsíční'!C165</f>
        <v>0</v>
      </c>
      <c r="C168" s="36">
        <f>'Financni toky měsíční'!C165</f>
        <v>0</v>
      </c>
      <c r="D168" s="46">
        <f t="shared" si="12"/>
        <v>0</v>
      </c>
      <c r="E168" s="35">
        <f>POWER(('Vstupní data'!B$22),A168/12)</f>
        <v>1.1428215773025321</v>
      </c>
      <c r="F168" s="35">
        <f t="shared" si="13"/>
        <v>0.87502723072516519</v>
      </c>
      <c r="G168" s="34">
        <f t="shared" si="14"/>
        <v>0</v>
      </c>
      <c r="H168" s="36">
        <f t="shared" si="15"/>
        <v>0</v>
      </c>
      <c r="I168" s="46">
        <f>IF('Čistá souč. dotace měsíční'!I167&gt;0,G168-H168,0)</f>
        <v>0</v>
      </c>
    </row>
    <row r="169" spans="1:9" x14ac:dyDescent="0.25">
      <c r="A169" s="29">
        <v>162</v>
      </c>
      <c r="B169" s="34">
        <f>'Financni toky měsíční'!D166+'Financni toky měsíční'!C166</f>
        <v>0</v>
      </c>
      <c r="C169" s="36">
        <f>'Financni toky měsíční'!C166</f>
        <v>0</v>
      </c>
      <c r="D169" s="46">
        <f t="shared" si="12"/>
        <v>0</v>
      </c>
      <c r="E169" s="35">
        <f>POWER(('Vstupní data'!B$22),A169/12)</f>
        <v>1.1437695913588017</v>
      </c>
      <c r="F169" s="35">
        <f t="shared" si="13"/>
        <v>0.8743019639226437</v>
      </c>
      <c r="G169" s="34">
        <f t="shared" si="14"/>
        <v>0</v>
      </c>
      <c r="H169" s="36">
        <f t="shared" si="15"/>
        <v>0</v>
      </c>
      <c r="I169" s="46">
        <f>IF('Čistá souč. dotace měsíční'!I168&gt;0,G169-H169,0)</f>
        <v>0</v>
      </c>
    </row>
    <row r="170" spans="1:9" x14ac:dyDescent="0.25">
      <c r="A170" s="29">
        <v>163</v>
      </c>
      <c r="B170" s="34">
        <f>'Financni toky měsíční'!D167+'Financni toky měsíční'!C167</f>
        <v>0</v>
      </c>
      <c r="C170" s="36">
        <f>'Financni toky měsíční'!C167</f>
        <v>0</v>
      </c>
      <c r="D170" s="46">
        <f t="shared" si="12"/>
        <v>0</v>
      </c>
      <c r="E170" s="35">
        <f>POWER(('Vstupní data'!B$22),A170/12)</f>
        <v>1.1447183918288641</v>
      </c>
      <c r="F170" s="35">
        <f t="shared" si="13"/>
        <v>0.87357729825791108</v>
      </c>
      <c r="G170" s="34">
        <f t="shared" si="14"/>
        <v>0</v>
      </c>
      <c r="H170" s="36">
        <f t="shared" si="15"/>
        <v>0</v>
      </c>
      <c r="I170" s="46">
        <f>IF('Čistá souč. dotace měsíční'!I169&gt;0,G170-H170,0)</f>
        <v>0</v>
      </c>
    </row>
    <row r="171" spans="1:9" x14ac:dyDescent="0.25">
      <c r="A171" s="29">
        <v>164</v>
      </c>
      <c r="B171" s="34">
        <f>'Financni toky měsíční'!D168+'Financni toky měsíční'!C168</f>
        <v>0</v>
      </c>
      <c r="C171" s="36">
        <f>'Financni toky měsíční'!C168</f>
        <v>0</v>
      </c>
      <c r="D171" s="46">
        <f t="shared" si="12"/>
        <v>0</v>
      </c>
      <c r="E171" s="35">
        <f>POWER(('Vstupní data'!B$22),A171/12)</f>
        <v>1.1456679793650792</v>
      </c>
      <c r="F171" s="35">
        <f t="shared" si="13"/>
        <v>0.87285323323271424</v>
      </c>
      <c r="G171" s="34">
        <f t="shared" si="14"/>
        <v>0</v>
      </c>
      <c r="H171" s="36">
        <f t="shared" si="15"/>
        <v>0</v>
      </c>
      <c r="I171" s="46">
        <f>IF('Čistá souč. dotace měsíční'!I170&gt;0,G171-H171,0)</f>
        <v>0</v>
      </c>
    </row>
    <row r="172" spans="1:9" x14ac:dyDescent="0.25">
      <c r="A172" s="29">
        <v>165</v>
      </c>
      <c r="B172" s="34">
        <f>'Financni toky měsíční'!D169+'Financni toky měsíční'!C169</f>
        <v>0</v>
      </c>
      <c r="C172" s="36">
        <f>'Financni toky měsíční'!C169</f>
        <v>0</v>
      </c>
      <c r="D172" s="46">
        <f t="shared" si="12"/>
        <v>0</v>
      </c>
      <c r="E172" s="35">
        <f>POWER(('Vstupní data'!B$22),A172/12)</f>
        <v>1.1466183546203486</v>
      </c>
      <c r="F172" s="35">
        <f t="shared" si="13"/>
        <v>0.87212976834921274</v>
      </c>
      <c r="G172" s="34">
        <f t="shared" si="14"/>
        <v>0</v>
      </c>
      <c r="H172" s="36">
        <f t="shared" si="15"/>
        <v>0</v>
      </c>
      <c r="I172" s="46">
        <f>IF('Čistá souč. dotace měsíční'!I171&gt;0,G172-H172,0)</f>
        <v>0</v>
      </c>
    </row>
    <row r="173" spans="1:9" x14ac:dyDescent="0.25">
      <c r="A173" s="29">
        <v>166</v>
      </c>
      <c r="B173" s="34">
        <f>'Financni toky měsíční'!D170+'Financni toky měsíční'!C170</f>
        <v>0</v>
      </c>
      <c r="C173" s="36">
        <f>'Financni toky měsíční'!C170</f>
        <v>0</v>
      </c>
      <c r="D173" s="46">
        <f t="shared" si="12"/>
        <v>0</v>
      </c>
      <c r="E173" s="35">
        <f>POWER(('Vstupní data'!B$22),A173/12)</f>
        <v>1.1475695182481152</v>
      </c>
      <c r="F173" s="35">
        <f t="shared" si="13"/>
        <v>0.87140690310997848</v>
      </c>
      <c r="G173" s="34">
        <f t="shared" si="14"/>
        <v>0</v>
      </c>
      <c r="H173" s="36">
        <f t="shared" si="15"/>
        <v>0</v>
      </c>
      <c r="I173" s="46">
        <f>IF('Čistá souč. dotace měsíční'!I172&gt;0,G173-H173,0)</f>
        <v>0</v>
      </c>
    </row>
    <row r="174" spans="1:9" x14ac:dyDescent="0.25">
      <c r="A174" s="29">
        <v>167</v>
      </c>
      <c r="B174" s="34">
        <f>'Financni toky měsíční'!D171+'Financni toky měsíční'!C171</f>
        <v>0</v>
      </c>
      <c r="C174" s="36">
        <f>'Financni toky měsíční'!C171</f>
        <v>0</v>
      </c>
      <c r="D174" s="46">
        <f t="shared" si="12"/>
        <v>0</v>
      </c>
      <c r="E174" s="35">
        <f>POWER(('Vstupní data'!B$22),A174/12)</f>
        <v>1.1485214709023639</v>
      </c>
      <c r="F174" s="35">
        <f t="shared" si="13"/>
        <v>0.87068463701799637</v>
      </c>
      <c r="G174" s="34">
        <f t="shared" si="14"/>
        <v>0</v>
      </c>
      <c r="H174" s="36">
        <f t="shared" si="15"/>
        <v>0</v>
      </c>
      <c r="I174" s="46">
        <f>IF('Čistá souč. dotace měsíční'!I173&gt;0,G174-H174,0)</f>
        <v>0</v>
      </c>
    </row>
    <row r="175" spans="1:9" x14ac:dyDescent="0.25">
      <c r="A175" s="29">
        <v>168</v>
      </c>
      <c r="B175" s="34">
        <f>'Financni toky měsíční'!D172+'Financni toky měsíční'!C172</f>
        <v>0</v>
      </c>
      <c r="C175" s="36">
        <f>'Financni toky měsíční'!C172</f>
        <v>0</v>
      </c>
      <c r="D175" s="46">
        <f t="shared" si="12"/>
        <v>0</v>
      </c>
      <c r="E175" s="35">
        <f>POWER(('Vstupní data'!B$22),A175/12)</f>
        <v>1.1494742132376226</v>
      </c>
      <c r="F175" s="35">
        <f t="shared" si="13"/>
        <v>0.86996296957666264</v>
      </c>
      <c r="G175" s="34">
        <f t="shared" si="14"/>
        <v>0</v>
      </c>
      <c r="H175" s="36">
        <f t="shared" si="15"/>
        <v>0</v>
      </c>
      <c r="I175" s="46">
        <f>IF('Čistá souč. dotace měsíční'!I174&gt;0,G175-H175,0)</f>
        <v>0</v>
      </c>
    </row>
    <row r="176" spans="1:9" x14ac:dyDescent="0.25">
      <c r="A176" s="29">
        <v>169</v>
      </c>
      <c r="B176" s="34">
        <f>'Financni toky měsíční'!D173+'Financni toky měsíční'!C173</f>
        <v>0</v>
      </c>
      <c r="C176" s="36">
        <f>'Financni toky měsíční'!C173</f>
        <v>0</v>
      </c>
      <c r="D176" s="46">
        <f t="shared" si="12"/>
        <v>0</v>
      </c>
      <c r="E176" s="35">
        <f>POWER(('Vstupní data'!B$22),A176/12)</f>
        <v>1.1504277459089611</v>
      </c>
      <c r="F176" s="35">
        <f t="shared" si="13"/>
        <v>0.86924190028978565</v>
      </c>
      <c r="G176" s="34">
        <f t="shared" si="14"/>
        <v>0</v>
      </c>
      <c r="H176" s="36">
        <f t="shared" si="15"/>
        <v>0</v>
      </c>
      <c r="I176" s="46">
        <f>IF('Čistá souč. dotace měsíční'!I175&gt;0,G176-H176,0)</f>
        <v>0</v>
      </c>
    </row>
    <row r="177" spans="1:9" x14ac:dyDescent="0.25">
      <c r="A177" s="29">
        <v>170</v>
      </c>
      <c r="B177" s="34">
        <f>'Financni toky měsíční'!D174+'Financni toky měsíční'!C174</f>
        <v>0</v>
      </c>
      <c r="C177" s="36">
        <f>'Financni toky měsíční'!C174</f>
        <v>0</v>
      </c>
      <c r="D177" s="46">
        <f t="shared" si="12"/>
        <v>0</v>
      </c>
      <c r="E177" s="35">
        <f>POWER(('Vstupní data'!B$22),A177/12)</f>
        <v>1.1513820695719941</v>
      </c>
      <c r="F177" s="35">
        <f t="shared" si="13"/>
        <v>0.86852142866158433</v>
      </c>
      <c r="G177" s="34">
        <f t="shared" si="14"/>
        <v>0</v>
      </c>
      <c r="H177" s="36">
        <f t="shared" si="15"/>
        <v>0</v>
      </c>
      <c r="I177" s="46">
        <f>IF('Čistá souč. dotace měsíční'!I176&gt;0,G177-H177,0)</f>
        <v>0</v>
      </c>
    </row>
    <row r="178" spans="1:9" x14ac:dyDescent="0.25">
      <c r="A178" s="29">
        <v>171</v>
      </c>
      <c r="B178" s="34">
        <f>'Financni toky měsíční'!D175+'Financni toky měsíční'!C175</f>
        <v>0</v>
      </c>
      <c r="C178" s="36">
        <f>'Financni toky měsíční'!C175</f>
        <v>0</v>
      </c>
      <c r="D178" s="46">
        <f t="shared" si="12"/>
        <v>0</v>
      </c>
      <c r="E178" s="35">
        <f>POWER(('Vstupní data'!B$22),A178/12)</f>
        <v>1.152337184882879</v>
      </c>
      <c r="F178" s="35">
        <f t="shared" si="13"/>
        <v>0.86780155419668925</v>
      </c>
      <c r="G178" s="34">
        <f t="shared" si="14"/>
        <v>0</v>
      </c>
      <c r="H178" s="36">
        <f t="shared" si="15"/>
        <v>0</v>
      </c>
      <c r="I178" s="46">
        <f>IF('Čistá souč. dotace měsíční'!I177&gt;0,G178-H178,0)</f>
        <v>0</v>
      </c>
    </row>
    <row r="179" spans="1:9" x14ac:dyDescent="0.25">
      <c r="A179" s="29">
        <v>172</v>
      </c>
      <c r="B179" s="34">
        <f>'Financni toky měsíční'!D176+'Financni toky měsíční'!C176</f>
        <v>0</v>
      </c>
      <c r="C179" s="36">
        <f>'Financni toky měsíční'!C176</f>
        <v>0</v>
      </c>
      <c r="D179" s="46">
        <f t="shared" si="12"/>
        <v>0</v>
      </c>
      <c r="E179" s="35">
        <f>POWER(('Vstupní data'!B$22),A179/12)</f>
        <v>1.1532930924983178</v>
      </c>
      <c r="F179" s="35">
        <f t="shared" si="13"/>
        <v>0.86708227640014124</v>
      </c>
      <c r="G179" s="34">
        <f t="shared" si="14"/>
        <v>0</v>
      </c>
      <c r="H179" s="36">
        <f t="shared" si="15"/>
        <v>0</v>
      </c>
      <c r="I179" s="46">
        <f>IF('Čistá souč. dotace měsíční'!I178&gt;0,G179-H179,0)</f>
        <v>0</v>
      </c>
    </row>
    <row r="180" spans="1:9" x14ac:dyDescent="0.25">
      <c r="A180" s="29">
        <v>173</v>
      </c>
      <c r="B180" s="34">
        <f>'Financni toky měsíční'!D177+'Financni toky měsíční'!C177</f>
        <v>0</v>
      </c>
      <c r="C180" s="36">
        <f>'Financni toky měsíční'!C177</f>
        <v>0</v>
      </c>
      <c r="D180" s="46">
        <f t="shared" si="12"/>
        <v>0</v>
      </c>
      <c r="E180" s="35">
        <f>POWER(('Vstupní data'!B$22),A180/12)</f>
        <v>1.1542497930755573</v>
      </c>
      <c r="F180" s="35">
        <f t="shared" si="13"/>
        <v>0.86636359477739144</v>
      </c>
      <c r="G180" s="34">
        <f t="shared" si="14"/>
        <v>0</v>
      </c>
      <c r="H180" s="36">
        <f t="shared" si="15"/>
        <v>0</v>
      </c>
      <c r="I180" s="46">
        <f>IF('Čistá souč. dotace měsíční'!I179&gt;0,G180-H180,0)</f>
        <v>0</v>
      </c>
    </row>
    <row r="181" spans="1:9" x14ac:dyDescent="0.25">
      <c r="A181" s="29">
        <v>174</v>
      </c>
      <c r="B181" s="34">
        <f>'Financni toky měsíční'!D178+'Financni toky měsíční'!C178</f>
        <v>0</v>
      </c>
      <c r="C181" s="36">
        <f>'Financni toky měsíční'!C178</f>
        <v>0</v>
      </c>
      <c r="D181" s="46">
        <f t="shared" si="12"/>
        <v>0</v>
      </c>
      <c r="E181" s="35">
        <f>POWER(('Vstupní data'!B$22),A181/12)</f>
        <v>1.1552072872723897</v>
      </c>
      <c r="F181" s="35">
        <f t="shared" si="13"/>
        <v>0.86564550883430069</v>
      </c>
      <c r="G181" s="34">
        <f t="shared" si="14"/>
        <v>0</v>
      </c>
      <c r="H181" s="36">
        <f t="shared" si="15"/>
        <v>0</v>
      </c>
      <c r="I181" s="46">
        <f>IF('Čistá souč. dotace měsíční'!I180&gt;0,G181-H181,0)</f>
        <v>0</v>
      </c>
    </row>
    <row r="182" spans="1:9" x14ac:dyDescent="0.25">
      <c r="A182" s="29">
        <v>175</v>
      </c>
      <c r="B182" s="34">
        <f>'Financni toky měsíční'!D179+'Financni toky měsíční'!C179</f>
        <v>0</v>
      </c>
      <c r="C182" s="36">
        <f>'Financni toky měsíční'!C179</f>
        <v>0</v>
      </c>
      <c r="D182" s="46">
        <f t="shared" si="12"/>
        <v>0</v>
      </c>
      <c r="E182" s="35">
        <f>POWER(('Vstupní data'!B$22),A182/12)</f>
        <v>1.1561655757471527</v>
      </c>
      <c r="F182" s="35">
        <f t="shared" si="13"/>
        <v>0.8649280180771397</v>
      </c>
      <c r="G182" s="34">
        <f t="shared" si="14"/>
        <v>0</v>
      </c>
      <c r="H182" s="36">
        <f t="shared" si="15"/>
        <v>0</v>
      </c>
      <c r="I182" s="46">
        <f>IF('Čistá souč. dotace měsíční'!I181&gt;0,G182-H182,0)</f>
        <v>0</v>
      </c>
    </row>
    <row r="183" spans="1:9" x14ac:dyDescent="0.25">
      <c r="A183" s="29">
        <v>176</v>
      </c>
      <c r="B183" s="34">
        <f>'Financni toky měsíční'!D180+'Financni toky měsíční'!C180</f>
        <v>0</v>
      </c>
      <c r="C183" s="36">
        <f>'Financni toky měsíční'!C180</f>
        <v>0</v>
      </c>
      <c r="D183" s="46">
        <f t="shared" si="12"/>
        <v>0</v>
      </c>
      <c r="E183" s="35">
        <f>POWER(('Vstupní data'!B$22),A183/12)</f>
        <v>1.1571246591587301</v>
      </c>
      <c r="F183" s="35">
        <f t="shared" si="13"/>
        <v>0.86421112201258832</v>
      </c>
      <c r="G183" s="34">
        <f t="shared" si="14"/>
        <v>0</v>
      </c>
      <c r="H183" s="36">
        <f t="shared" si="15"/>
        <v>0</v>
      </c>
      <c r="I183" s="46">
        <f>IF('Čistá souč. dotace měsíční'!I182&gt;0,G183-H183,0)</f>
        <v>0</v>
      </c>
    </row>
    <row r="184" spans="1:9" x14ac:dyDescent="0.25">
      <c r="A184" s="29">
        <v>177</v>
      </c>
      <c r="B184" s="34">
        <f>'Financni toky měsíční'!D181+'Financni toky měsíční'!C181</f>
        <v>0</v>
      </c>
      <c r="C184" s="36">
        <f>'Financni toky měsíční'!C181</f>
        <v>0</v>
      </c>
      <c r="D184" s="46">
        <f t="shared" si="12"/>
        <v>0</v>
      </c>
      <c r="E184" s="35">
        <f>POWER(('Vstupní data'!B$22),A184/12)</f>
        <v>1.1580845381665521</v>
      </c>
      <c r="F184" s="35">
        <f t="shared" si="13"/>
        <v>0.86349482014773526</v>
      </c>
      <c r="G184" s="34">
        <f t="shared" si="14"/>
        <v>0</v>
      </c>
      <c r="H184" s="36">
        <f t="shared" si="15"/>
        <v>0</v>
      </c>
      <c r="I184" s="46">
        <f>IF('Čistá souč. dotace měsíční'!I183&gt;0,G184-H184,0)</f>
        <v>0</v>
      </c>
    </row>
    <row r="185" spans="1:9" x14ac:dyDescent="0.25">
      <c r="A185" s="29">
        <v>178</v>
      </c>
      <c r="B185" s="34">
        <f>'Financni toky měsíční'!D182+'Financni toky měsíční'!C182</f>
        <v>0</v>
      </c>
      <c r="C185" s="36">
        <f>'Financni toky měsíční'!C182</f>
        <v>0</v>
      </c>
      <c r="D185" s="46">
        <f t="shared" si="12"/>
        <v>0</v>
      </c>
      <c r="E185" s="35">
        <f>POWER(('Vstupní data'!B$22),A185/12)</f>
        <v>1.1590452134305964</v>
      </c>
      <c r="F185" s="35">
        <f t="shared" si="13"/>
        <v>0.86277911199007762</v>
      </c>
      <c r="G185" s="34">
        <f t="shared" si="14"/>
        <v>0</v>
      </c>
      <c r="H185" s="36">
        <f t="shared" si="15"/>
        <v>0</v>
      </c>
      <c r="I185" s="46">
        <f>IF('Čistá souč. dotace měsíční'!I184&gt;0,G185-H185,0)</f>
        <v>0</v>
      </c>
    </row>
    <row r="186" spans="1:9" x14ac:dyDescent="0.25">
      <c r="A186" s="29">
        <v>179</v>
      </c>
      <c r="B186" s="34">
        <f>'Financni toky měsíční'!D183+'Financni toky měsíční'!C183</f>
        <v>0</v>
      </c>
      <c r="C186" s="36">
        <f>'Financni toky měsíční'!C183</f>
        <v>0</v>
      </c>
      <c r="D186" s="46">
        <f t="shared" si="12"/>
        <v>0</v>
      </c>
      <c r="E186" s="35">
        <f>POWER(('Vstupní data'!B$22),A186/12)</f>
        <v>1.1600066856113875</v>
      </c>
      <c r="F186" s="35">
        <f t="shared" si="13"/>
        <v>0.86206399704752112</v>
      </c>
      <c r="G186" s="34">
        <f t="shared" si="14"/>
        <v>0</v>
      </c>
      <c r="H186" s="36">
        <f t="shared" si="15"/>
        <v>0</v>
      </c>
      <c r="I186" s="46">
        <f>IF('Čistá souč. dotace měsíční'!I185&gt;0,G186-H186,0)</f>
        <v>0</v>
      </c>
    </row>
    <row r="187" spans="1:9" x14ac:dyDescent="0.25">
      <c r="A187" s="29">
        <v>180</v>
      </c>
      <c r="B187" s="34">
        <f>'Financni toky měsíční'!D184+'Financni toky měsíční'!C184</f>
        <v>0</v>
      </c>
      <c r="C187" s="36">
        <f>'Financni toky měsíční'!C184</f>
        <v>0</v>
      </c>
      <c r="D187" s="46">
        <f t="shared" si="12"/>
        <v>0</v>
      </c>
      <c r="E187" s="35">
        <f>POWER(('Vstupní data'!B$22),A187/12)</f>
        <v>1.1609689553699984</v>
      </c>
      <c r="F187" s="35">
        <f t="shared" si="13"/>
        <v>0.86134947482837909</v>
      </c>
      <c r="G187" s="34">
        <f t="shared" si="14"/>
        <v>0</v>
      </c>
      <c r="H187" s="36">
        <f t="shared" si="15"/>
        <v>0</v>
      </c>
      <c r="I187" s="46">
        <f>IF('Čistá souč. dotace měsíční'!I186&gt;0,G187-H187,0)</f>
        <v>0</v>
      </c>
    </row>
    <row r="188" spans="1:9" x14ac:dyDescent="0.25">
      <c r="A188" s="29">
        <v>181</v>
      </c>
      <c r="B188" s="34">
        <f>'Financni toky měsíční'!D185+'Financni toky měsíční'!C185</f>
        <v>0</v>
      </c>
      <c r="C188" s="36">
        <f>'Financni toky měsíční'!C185</f>
        <v>0</v>
      </c>
      <c r="D188" s="46">
        <f t="shared" si="12"/>
        <v>0</v>
      </c>
      <c r="E188" s="35">
        <f>POWER(('Vstupní data'!B$22),A188/12)</f>
        <v>1.1619320233680508</v>
      </c>
      <c r="F188" s="35">
        <f t="shared" si="13"/>
        <v>0.86063554484137184</v>
      </c>
      <c r="G188" s="34">
        <f t="shared" si="14"/>
        <v>0</v>
      </c>
      <c r="H188" s="36">
        <f t="shared" si="15"/>
        <v>0</v>
      </c>
      <c r="I188" s="46">
        <f>IF('Čistá souč. dotace měsíční'!I187&gt;0,G188-H188,0)</f>
        <v>0</v>
      </c>
    </row>
    <row r="189" spans="1:9" x14ac:dyDescent="0.25">
      <c r="A189" s="29">
        <v>182</v>
      </c>
      <c r="B189" s="34">
        <f>'Financni toky měsíční'!D186+'Financni toky měsíční'!C186</f>
        <v>0</v>
      </c>
      <c r="C189" s="36">
        <f>'Financni toky měsíční'!C186</f>
        <v>0</v>
      </c>
      <c r="D189" s="46">
        <f t="shared" si="12"/>
        <v>0</v>
      </c>
      <c r="E189" s="35">
        <f>POWER(('Vstupní data'!B$22),A189/12)</f>
        <v>1.162895890267714</v>
      </c>
      <c r="F189" s="35">
        <f t="shared" si="13"/>
        <v>0.85992220659562812</v>
      </c>
      <c r="G189" s="34">
        <f t="shared" si="14"/>
        <v>0</v>
      </c>
      <c r="H189" s="36">
        <f t="shared" si="15"/>
        <v>0</v>
      </c>
      <c r="I189" s="46">
        <f>IF('Čistá souč. dotace měsíční'!I188&gt;0,G189-H189,0)</f>
        <v>0</v>
      </c>
    </row>
    <row r="190" spans="1:9" x14ac:dyDescent="0.25">
      <c r="A190" s="29">
        <v>183</v>
      </c>
      <c r="B190" s="34">
        <f>'Financni toky měsíční'!D187+'Financni toky měsíční'!C187</f>
        <v>0</v>
      </c>
      <c r="C190" s="36">
        <f>'Financni toky měsíční'!C187</f>
        <v>0</v>
      </c>
      <c r="D190" s="46">
        <f t="shared" si="12"/>
        <v>0</v>
      </c>
      <c r="E190" s="35">
        <f>POWER(('Vstupní data'!B$22),A190/12)</f>
        <v>1.1638605567317077</v>
      </c>
      <c r="F190" s="35">
        <f t="shared" si="13"/>
        <v>0.8592094596006824</v>
      </c>
      <c r="G190" s="34">
        <f t="shared" si="14"/>
        <v>0</v>
      </c>
      <c r="H190" s="36">
        <f t="shared" si="15"/>
        <v>0</v>
      </c>
      <c r="I190" s="46">
        <f>IF('Čistá souč. dotace měsíční'!I189&gt;0,G190-H190,0)</f>
        <v>0</v>
      </c>
    </row>
    <row r="191" spans="1:9" x14ac:dyDescent="0.25">
      <c r="A191" s="29">
        <v>184</v>
      </c>
      <c r="B191" s="34">
        <f>'Financni toky měsíční'!D188+'Financni toky měsíční'!C188</f>
        <v>0</v>
      </c>
      <c r="C191" s="36">
        <f>'Financni toky měsíční'!C188</f>
        <v>0</v>
      </c>
      <c r="D191" s="46">
        <f t="shared" si="12"/>
        <v>0</v>
      </c>
      <c r="E191" s="35">
        <f>POWER(('Vstupní data'!B$22),A191/12)</f>
        <v>1.164826023423301</v>
      </c>
      <c r="F191" s="35">
        <f t="shared" si="13"/>
        <v>0.85849730336647645</v>
      </c>
      <c r="G191" s="34">
        <f t="shared" si="14"/>
        <v>0</v>
      </c>
      <c r="H191" s="36">
        <f t="shared" si="15"/>
        <v>0</v>
      </c>
      <c r="I191" s="46">
        <f>IF('Čistá souč. dotace měsíční'!I190&gt;0,G191-H191,0)</f>
        <v>0</v>
      </c>
    </row>
    <row r="192" spans="1:9" x14ac:dyDescent="0.25">
      <c r="A192" s="29">
        <v>185</v>
      </c>
      <c r="B192" s="34">
        <f>'Financni toky měsíční'!D189+'Financni toky měsíční'!C189</f>
        <v>0</v>
      </c>
      <c r="C192" s="36">
        <f>'Financni toky měsíční'!C189</f>
        <v>0</v>
      </c>
      <c r="D192" s="46">
        <f t="shared" si="12"/>
        <v>0</v>
      </c>
      <c r="E192" s="35">
        <f>POWER(('Vstupní data'!B$22),A192/12)</f>
        <v>1.165792291006313</v>
      </c>
      <c r="F192" s="35">
        <f t="shared" si="13"/>
        <v>0.85778573740335773</v>
      </c>
      <c r="G192" s="34">
        <f t="shared" si="14"/>
        <v>0</v>
      </c>
      <c r="H192" s="36">
        <f t="shared" si="15"/>
        <v>0</v>
      </c>
      <c r="I192" s="46">
        <f>IF('Čistá souč. dotace měsíční'!I191&gt;0,G192-H192,0)</f>
        <v>0</v>
      </c>
    </row>
    <row r="193" spans="1:9" x14ac:dyDescent="0.25">
      <c r="A193" s="29">
        <v>186</v>
      </c>
      <c r="B193" s="34">
        <f>'Financni toky měsíční'!D190+'Financni toky měsíční'!C190</f>
        <v>0</v>
      </c>
      <c r="C193" s="36">
        <f>'Financni toky měsíční'!C190</f>
        <v>0</v>
      </c>
      <c r="D193" s="46">
        <f t="shared" si="12"/>
        <v>0</v>
      </c>
      <c r="E193" s="35">
        <f>POWER(('Vstupní data'!B$22),A193/12)</f>
        <v>1.1667593601451136</v>
      </c>
      <c r="F193" s="35">
        <f t="shared" si="13"/>
        <v>0.85707476122207993</v>
      </c>
      <c r="G193" s="34">
        <f t="shared" si="14"/>
        <v>0</v>
      </c>
      <c r="H193" s="36">
        <f t="shared" si="15"/>
        <v>0</v>
      </c>
      <c r="I193" s="46">
        <f>IF('Čistá souč. dotace měsíční'!I192&gt;0,G193-H193,0)</f>
        <v>0</v>
      </c>
    </row>
    <row r="194" spans="1:9" x14ac:dyDescent="0.25">
      <c r="A194" s="29">
        <v>187</v>
      </c>
      <c r="B194" s="34">
        <f>'Financni toky měsíční'!D191+'Financni toky měsíční'!C191</f>
        <v>0</v>
      </c>
      <c r="C194" s="36">
        <f>'Financni toky měsíční'!C191</f>
        <v>0</v>
      </c>
      <c r="D194" s="46">
        <f t="shared" si="12"/>
        <v>0</v>
      </c>
      <c r="E194" s="35">
        <f>POWER(('Vstupní data'!B$22),A194/12)</f>
        <v>1.1677272315046243</v>
      </c>
      <c r="F194" s="35">
        <f t="shared" si="13"/>
        <v>0.85636437433380164</v>
      </c>
      <c r="G194" s="34">
        <f t="shared" si="14"/>
        <v>0</v>
      </c>
      <c r="H194" s="36">
        <f t="shared" si="15"/>
        <v>0</v>
      </c>
      <c r="I194" s="46">
        <f>IF('Čistá souč. dotace měsíční'!I193&gt;0,G194-H194,0)</f>
        <v>0</v>
      </c>
    </row>
    <row r="195" spans="1:9" x14ac:dyDescent="0.25">
      <c r="A195" s="29">
        <v>188</v>
      </c>
      <c r="B195" s="34">
        <f>'Financni toky měsíční'!D192+'Financni toky měsíční'!C192</f>
        <v>0</v>
      </c>
      <c r="C195" s="36">
        <f>'Financni toky měsíční'!C192</f>
        <v>0</v>
      </c>
      <c r="D195" s="46">
        <f t="shared" si="12"/>
        <v>0</v>
      </c>
      <c r="E195" s="35">
        <f>POWER(('Vstupní data'!B$22),A195/12)</f>
        <v>1.1686959057503175</v>
      </c>
      <c r="F195" s="35">
        <f t="shared" si="13"/>
        <v>0.85565457625008745</v>
      </c>
      <c r="G195" s="34">
        <f t="shared" si="14"/>
        <v>0</v>
      </c>
      <c r="H195" s="36">
        <f t="shared" si="15"/>
        <v>0</v>
      </c>
      <c r="I195" s="46">
        <f>IF('Čistá souč. dotace měsíční'!I194&gt;0,G195-H195,0)</f>
        <v>0</v>
      </c>
    </row>
    <row r="196" spans="1:9" x14ac:dyDescent="0.25">
      <c r="A196" s="29">
        <v>189</v>
      </c>
      <c r="B196" s="34">
        <f>'Financni toky měsíční'!D193+'Financni toky měsíční'!C193</f>
        <v>0</v>
      </c>
      <c r="C196" s="36">
        <f>'Financni toky měsíční'!C193</f>
        <v>0</v>
      </c>
      <c r="D196" s="46">
        <f t="shared" si="12"/>
        <v>0</v>
      </c>
      <c r="E196" s="35">
        <f>POWER(('Vstupní data'!B$22),A196/12)</f>
        <v>1.1696653835482176</v>
      </c>
      <c r="F196" s="35">
        <f t="shared" si="13"/>
        <v>0.85494536648290631</v>
      </c>
      <c r="G196" s="34">
        <f t="shared" si="14"/>
        <v>0</v>
      </c>
      <c r="H196" s="36">
        <f t="shared" si="15"/>
        <v>0</v>
      </c>
      <c r="I196" s="46">
        <f>IF('Čistá souč. dotace měsíční'!I195&gt;0,G196-H196,0)</f>
        <v>0</v>
      </c>
    </row>
    <row r="197" spans="1:9" x14ac:dyDescent="0.25">
      <c r="A197" s="29">
        <v>190</v>
      </c>
      <c r="B197" s="34">
        <f>'Financni toky měsíční'!D194+'Financni toky měsíční'!C194</f>
        <v>0</v>
      </c>
      <c r="C197" s="36">
        <f>'Financni toky měsíční'!C194</f>
        <v>0</v>
      </c>
      <c r="D197" s="46">
        <f t="shared" si="12"/>
        <v>0</v>
      </c>
      <c r="E197" s="35">
        <f>POWER(('Vstupní data'!B$22),A197/12)</f>
        <v>1.1706356655649024</v>
      </c>
      <c r="F197" s="35">
        <f t="shared" si="13"/>
        <v>0.85423674454463128</v>
      </c>
      <c r="G197" s="34">
        <f t="shared" si="14"/>
        <v>0</v>
      </c>
      <c r="H197" s="36">
        <f t="shared" si="15"/>
        <v>0</v>
      </c>
      <c r="I197" s="46">
        <f>IF('Čistá souč. dotace měsíční'!I196&gt;0,G197-H197,0)</f>
        <v>0</v>
      </c>
    </row>
    <row r="198" spans="1:9" x14ac:dyDescent="0.25">
      <c r="A198" s="29">
        <v>191</v>
      </c>
      <c r="B198" s="34">
        <f>'Financni toky měsíční'!D195+'Financni toky měsíční'!C195</f>
        <v>0</v>
      </c>
      <c r="C198" s="36">
        <f>'Financni toky měsíční'!C195</f>
        <v>0</v>
      </c>
      <c r="D198" s="46">
        <f t="shared" si="12"/>
        <v>0</v>
      </c>
      <c r="E198" s="35">
        <f>POWER(('Vstupní data'!B$22),A198/12)</f>
        <v>1.1716067524675016</v>
      </c>
      <c r="F198" s="35">
        <f t="shared" si="13"/>
        <v>0.85352870994804064</v>
      </c>
      <c r="G198" s="34">
        <f t="shared" si="14"/>
        <v>0</v>
      </c>
      <c r="H198" s="36">
        <f t="shared" si="15"/>
        <v>0</v>
      </c>
      <c r="I198" s="46">
        <f>IF('Čistá souč. dotace měsíční'!I197&gt;0,G198-H198,0)</f>
        <v>0</v>
      </c>
    </row>
    <row r="199" spans="1:9" x14ac:dyDescent="0.25">
      <c r="A199" s="29">
        <v>192</v>
      </c>
      <c r="B199" s="34">
        <f>'Financni toky měsíční'!D196+'Financni toky měsíční'!C196</f>
        <v>0</v>
      </c>
      <c r="C199" s="36">
        <f>'Financni toky měsíční'!C196</f>
        <v>0</v>
      </c>
      <c r="D199" s="46">
        <f t="shared" si="12"/>
        <v>0</v>
      </c>
      <c r="E199" s="35">
        <f>POWER(('Vstupní data'!B$22),A199/12)</f>
        <v>1.1725786449236988</v>
      </c>
      <c r="F199" s="35">
        <f t="shared" si="13"/>
        <v>0.8528212622063156</v>
      </c>
      <c r="G199" s="34">
        <f t="shared" si="14"/>
        <v>0</v>
      </c>
      <c r="H199" s="36">
        <f t="shared" si="15"/>
        <v>0</v>
      </c>
      <c r="I199" s="46">
        <f>IF('Čistá souč. dotace měsíční'!I198&gt;0,G199-H199,0)</f>
        <v>0</v>
      </c>
    </row>
    <row r="200" spans="1:9" x14ac:dyDescent="0.25">
      <c r="A200" s="29">
        <v>193</v>
      </c>
      <c r="B200" s="34">
        <f>'Financni toky měsíční'!D197+'Financni toky měsíční'!C197</f>
        <v>0</v>
      </c>
      <c r="C200" s="36">
        <f>'Financni toky měsíční'!C197</f>
        <v>0</v>
      </c>
      <c r="D200" s="46">
        <f t="shared" si="12"/>
        <v>0</v>
      </c>
      <c r="E200" s="35">
        <f>POWER(('Vstupní data'!B$22),A200/12)</f>
        <v>1.1735513436017313</v>
      </c>
      <c r="F200" s="35">
        <f t="shared" si="13"/>
        <v>0.85211440083304146</v>
      </c>
      <c r="G200" s="34">
        <f t="shared" si="14"/>
        <v>0</v>
      </c>
      <c r="H200" s="36">
        <f t="shared" si="15"/>
        <v>0</v>
      </c>
      <c r="I200" s="46">
        <f>IF('Čistá souč. dotace měsíční'!I199&gt;0,G200-H200,0)</f>
        <v>0</v>
      </c>
    </row>
    <row r="201" spans="1:9" x14ac:dyDescent="0.25">
      <c r="A201" s="29">
        <v>194</v>
      </c>
      <c r="B201" s="34">
        <f>'Financni toky měsíční'!D198+'Financni toky měsíční'!C198</f>
        <v>0</v>
      </c>
      <c r="C201" s="36">
        <f>'Financni toky měsíční'!C198</f>
        <v>0</v>
      </c>
      <c r="D201" s="46">
        <f t="shared" si="12"/>
        <v>0</v>
      </c>
      <c r="E201" s="35">
        <f>POWER(('Vstupní data'!B$22),A201/12)</f>
        <v>1.1745248491703912</v>
      </c>
      <c r="F201" s="35">
        <f t="shared" si="13"/>
        <v>0.851408125342206</v>
      </c>
      <c r="G201" s="34">
        <f t="shared" si="14"/>
        <v>0</v>
      </c>
      <c r="H201" s="36">
        <f t="shared" si="15"/>
        <v>0</v>
      </c>
      <c r="I201" s="46">
        <f>IF('Čistá souč. dotace měsíční'!I200&gt;0,G201-H201,0)</f>
        <v>0</v>
      </c>
    </row>
    <row r="202" spans="1:9" x14ac:dyDescent="0.25">
      <c r="A202" s="29">
        <v>195</v>
      </c>
      <c r="B202" s="34">
        <f>'Financni toky měsíční'!D199+'Financni toky měsíční'!C199</f>
        <v>0</v>
      </c>
      <c r="C202" s="36">
        <f>'Financni toky měsíční'!C199</f>
        <v>0</v>
      </c>
      <c r="D202" s="46">
        <f t="shared" si="12"/>
        <v>0</v>
      </c>
      <c r="E202" s="35">
        <f>POWER(('Vstupní data'!B$22),A202/12)</f>
        <v>1.1754991622990247</v>
      </c>
      <c r="F202" s="35">
        <f t="shared" si="13"/>
        <v>0.85070243524820044</v>
      </c>
      <c r="G202" s="34">
        <f t="shared" si="14"/>
        <v>0</v>
      </c>
      <c r="H202" s="36">
        <f t="shared" si="15"/>
        <v>0</v>
      </c>
      <c r="I202" s="46">
        <f>IF('Čistá souč. dotace měsíční'!I201&gt;0,G202-H202,0)</f>
        <v>0</v>
      </c>
    </row>
    <row r="203" spans="1:9" x14ac:dyDescent="0.25">
      <c r="A203" s="29">
        <v>196</v>
      </c>
      <c r="B203" s="34">
        <f>'Financni toky měsíční'!D200+'Financni toky měsíční'!C200</f>
        <v>0</v>
      </c>
      <c r="C203" s="36">
        <f>'Financni toky měsíční'!C200</f>
        <v>0</v>
      </c>
      <c r="D203" s="46">
        <f t="shared" si="12"/>
        <v>0</v>
      </c>
      <c r="E203" s="35">
        <f>POWER(('Vstupní data'!B$22),A203/12)</f>
        <v>1.1764742836575339</v>
      </c>
      <c r="F203" s="35">
        <f t="shared" si="13"/>
        <v>0.84999733006581835</v>
      </c>
      <c r="G203" s="34">
        <f t="shared" si="14"/>
        <v>0</v>
      </c>
      <c r="H203" s="36">
        <f t="shared" si="15"/>
        <v>0</v>
      </c>
      <c r="I203" s="46">
        <f>IF('Čistá souč. dotace měsíční'!I202&gt;0,G203-H203,0)</f>
        <v>0</v>
      </c>
    </row>
    <row r="204" spans="1:9" x14ac:dyDescent="0.25">
      <c r="A204" s="29">
        <v>197</v>
      </c>
      <c r="B204" s="34">
        <f>'Financni toky měsíční'!D201+'Financni toky měsíční'!C201</f>
        <v>0</v>
      </c>
      <c r="C204" s="36">
        <f>'Financni toky měsíční'!C201</f>
        <v>0</v>
      </c>
      <c r="D204" s="46">
        <f t="shared" si="12"/>
        <v>0</v>
      </c>
      <c r="E204" s="35">
        <f>POWER(('Vstupní data'!B$22),A204/12)</f>
        <v>1.1774502139163761</v>
      </c>
      <c r="F204" s="35">
        <f t="shared" si="13"/>
        <v>0.84929280931025519</v>
      </c>
      <c r="G204" s="34">
        <f t="shared" si="14"/>
        <v>0</v>
      </c>
      <c r="H204" s="36">
        <f t="shared" si="15"/>
        <v>0</v>
      </c>
      <c r="I204" s="46">
        <f>IF('Čistá souč. dotace měsíční'!I203&gt;0,G204-H204,0)</f>
        <v>0</v>
      </c>
    </row>
    <row r="205" spans="1:9" x14ac:dyDescent="0.25">
      <c r="A205" s="29">
        <v>198</v>
      </c>
      <c r="B205" s="34">
        <f>'Financni toky měsíční'!D202+'Financni toky měsíční'!C202</f>
        <v>0</v>
      </c>
      <c r="C205" s="36">
        <f>'Financni toky měsíční'!C202</f>
        <v>0</v>
      </c>
      <c r="D205" s="46">
        <f t="shared" si="12"/>
        <v>0</v>
      </c>
      <c r="E205" s="35">
        <f>POWER(('Vstupní data'!B$22),A205/12)</f>
        <v>1.1784269537465648</v>
      </c>
      <c r="F205" s="35">
        <f t="shared" si="13"/>
        <v>0.84858887249710879</v>
      </c>
      <c r="G205" s="34">
        <f t="shared" si="14"/>
        <v>0</v>
      </c>
      <c r="H205" s="36">
        <f t="shared" si="15"/>
        <v>0</v>
      </c>
      <c r="I205" s="46">
        <f>IF('Čistá souč. dotace měsíční'!I204&gt;0,G205-H205,0)</f>
        <v>0</v>
      </c>
    </row>
    <row r="206" spans="1:9" x14ac:dyDescent="0.25">
      <c r="A206" s="29">
        <v>199</v>
      </c>
      <c r="B206" s="34">
        <f>'Financni toky měsíční'!D203+'Financni toky měsíční'!C203</f>
        <v>0</v>
      </c>
      <c r="C206" s="36">
        <f>'Financni toky měsíční'!C203</f>
        <v>0</v>
      </c>
      <c r="D206" s="46">
        <f t="shared" si="12"/>
        <v>0</v>
      </c>
      <c r="E206" s="35">
        <f>POWER(('Vstupní data'!B$22),A206/12)</f>
        <v>1.1794045038196705</v>
      </c>
      <c r="F206" s="35">
        <f t="shared" si="13"/>
        <v>0.84788551914237786</v>
      </c>
      <c r="G206" s="34">
        <f t="shared" si="14"/>
        <v>0</v>
      </c>
      <c r="H206" s="36">
        <f t="shared" si="15"/>
        <v>0</v>
      </c>
      <c r="I206" s="46">
        <f>IF('Čistá souč. dotace měsíční'!I205&gt;0,G206-H206,0)</f>
        <v>0</v>
      </c>
    </row>
    <row r="207" spans="1:9" x14ac:dyDescent="0.25">
      <c r="A207" s="29">
        <v>200</v>
      </c>
      <c r="B207" s="34">
        <f>'Financni toky měsíční'!D204+'Financni toky měsíční'!C204</f>
        <v>0</v>
      </c>
      <c r="C207" s="36">
        <f>'Financni toky měsíční'!C204</f>
        <v>0</v>
      </c>
      <c r="D207" s="46">
        <f t="shared" si="12"/>
        <v>0</v>
      </c>
      <c r="E207" s="35">
        <f>POWER(('Vstupní data'!B$22),A207/12)</f>
        <v>1.1803828648078205</v>
      </c>
      <c r="F207" s="35">
        <f t="shared" si="13"/>
        <v>0.84718274876246291</v>
      </c>
      <c r="G207" s="34">
        <f t="shared" si="14"/>
        <v>0</v>
      </c>
      <c r="H207" s="36">
        <f t="shared" si="15"/>
        <v>0</v>
      </c>
      <c r="I207" s="46">
        <f>IF('Čistá souč. dotace měsíční'!I206&gt;0,G207-H207,0)</f>
        <v>0</v>
      </c>
    </row>
    <row r="208" spans="1:9" x14ac:dyDescent="0.25">
      <c r="A208" s="29">
        <v>201</v>
      </c>
      <c r="B208" s="34">
        <f>'Financni toky měsíční'!D205+'Financni toky měsíční'!C205</f>
        <v>0</v>
      </c>
      <c r="C208" s="36">
        <f>'Financni toky měsíční'!C205</f>
        <v>0</v>
      </c>
      <c r="D208" s="46">
        <f t="shared" si="12"/>
        <v>0</v>
      </c>
      <c r="E208" s="35">
        <f>POWER(('Vstupní data'!B$22),A208/12)</f>
        <v>1.1813620373836999</v>
      </c>
      <c r="F208" s="35">
        <f t="shared" si="13"/>
        <v>0.84648056087416446</v>
      </c>
      <c r="G208" s="34">
        <f t="shared" si="14"/>
        <v>0</v>
      </c>
      <c r="H208" s="36">
        <f t="shared" si="15"/>
        <v>0</v>
      </c>
      <c r="I208" s="46">
        <f>IF('Čistá souč. dotace měsíční'!I207&gt;0,G208-H208,0)</f>
        <v>0</v>
      </c>
    </row>
    <row r="209" spans="1:9" x14ac:dyDescent="0.25">
      <c r="A209" s="29">
        <v>202</v>
      </c>
      <c r="B209" s="34">
        <f>'Financni toky měsíční'!D206+'Financni toky měsíční'!C206</f>
        <v>0</v>
      </c>
      <c r="C209" s="36">
        <f>'Financni toky měsíční'!C206</f>
        <v>0</v>
      </c>
      <c r="D209" s="46">
        <f t="shared" si="12"/>
        <v>0</v>
      </c>
      <c r="E209" s="35">
        <f>POWER(('Vstupní data'!B$22),A209/12)</f>
        <v>1.1823420222205514</v>
      </c>
      <c r="F209" s="35">
        <f t="shared" si="13"/>
        <v>0.84577895499468447</v>
      </c>
      <c r="G209" s="34">
        <f t="shared" si="14"/>
        <v>0</v>
      </c>
      <c r="H209" s="36">
        <f t="shared" si="15"/>
        <v>0</v>
      </c>
      <c r="I209" s="46">
        <f>IF('Čistá souč. dotace měsíční'!I208&gt;0,G209-H209,0)</f>
        <v>0</v>
      </c>
    </row>
    <row r="210" spans="1:9" x14ac:dyDescent="0.25">
      <c r="A210" s="29">
        <v>203</v>
      </c>
      <c r="B210" s="34">
        <f>'Financni toky měsíční'!D207+'Financni toky měsíční'!C207</f>
        <v>0</v>
      </c>
      <c r="C210" s="36">
        <f>'Financni toky měsíční'!C207</f>
        <v>0</v>
      </c>
      <c r="D210" s="46">
        <f t="shared" si="12"/>
        <v>0</v>
      </c>
      <c r="E210" s="35">
        <f>POWER(('Vstupní data'!B$22),A210/12)</f>
        <v>1.1833228199921766</v>
      </c>
      <c r="F210" s="35">
        <f t="shared" si="13"/>
        <v>0.8450779306416244</v>
      </c>
      <c r="G210" s="34">
        <f t="shared" si="14"/>
        <v>0</v>
      </c>
      <c r="H210" s="36">
        <f t="shared" si="15"/>
        <v>0</v>
      </c>
      <c r="I210" s="46">
        <f>IF('Čistá souč. dotace měsíční'!I209&gt;0,G210-H210,0)</f>
        <v>0</v>
      </c>
    </row>
    <row r="211" spans="1:9" x14ac:dyDescent="0.25">
      <c r="A211" s="29">
        <v>204</v>
      </c>
      <c r="B211" s="34">
        <f>'Financni toky měsíční'!D208+'Financni toky měsíční'!C208</f>
        <v>0</v>
      </c>
      <c r="C211" s="36">
        <f>'Financni toky měsíční'!C208</f>
        <v>0</v>
      </c>
      <c r="D211" s="46">
        <f t="shared" si="12"/>
        <v>0</v>
      </c>
      <c r="E211" s="35">
        <f>POWER(('Vstupní data'!B$22),A211/12)</f>
        <v>1.1843044313729358</v>
      </c>
      <c r="F211" s="35">
        <f t="shared" si="13"/>
        <v>0.84437748733298568</v>
      </c>
      <c r="G211" s="34">
        <f t="shared" si="14"/>
        <v>0</v>
      </c>
      <c r="H211" s="36">
        <f t="shared" si="15"/>
        <v>0</v>
      </c>
      <c r="I211" s="46">
        <f>IF('Čistá souč. dotace měsíční'!I210&gt;0,G211-H211,0)</f>
        <v>0</v>
      </c>
    </row>
    <row r="212" spans="1:9" x14ac:dyDescent="0.25">
      <c r="A212" s="29">
        <v>205</v>
      </c>
      <c r="B212" s="34">
        <f>'Financni toky měsíční'!D209+'Financni toky měsíční'!C209</f>
        <v>0</v>
      </c>
      <c r="C212" s="36">
        <f>'Financni toky měsíční'!C209</f>
        <v>0</v>
      </c>
      <c r="D212" s="46">
        <f t="shared" si="12"/>
        <v>0</v>
      </c>
      <c r="E212" s="35">
        <f>POWER(('Vstupní data'!B$22),A212/12)</f>
        <v>1.1852868570377486</v>
      </c>
      <c r="F212" s="35">
        <f t="shared" si="13"/>
        <v>0.84367762458716977</v>
      </c>
      <c r="G212" s="34">
        <f t="shared" si="14"/>
        <v>0</v>
      </c>
      <c r="H212" s="36">
        <f t="shared" si="15"/>
        <v>0</v>
      </c>
      <c r="I212" s="46">
        <f>IF('Čistá souč. dotace měsíční'!I211&gt;0,G212-H212,0)</f>
        <v>0</v>
      </c>
    </row>
    <row r="213" spans="1:9" x14ac:dyDescent="0.25">
      <c r="A213" s="29">
        <v>206</v>
      </c>
      <c r="B213" s="34">
        <f>'Financni toky měsíční'!D210+'Financni toky měsíční'!C210</f>
        <v>0</v>
      </c>
      <c r="C213" s="36">
        <f>'Financni toky měsíční'!C210</f>
        <v>0</v>
      </c>
      <c r="D213" s="46">
        <f t="shared" si="12"/>
        <v>0</v>
      </c>
      <c r="E213" s="35">
        <f>POWER(('Vstupní data'!B$22),A213/12)</f>
        <v>1.1862700976620952</v>
      </c>
      <c r="F213" s="35">
        <f t="shared" si="13"/>
        <v>0.84297834192297616</v>
      </c>
      <c r="G213" s="34">
        <f t="shared" si="14"/>
        <v>0</v>
      </c>
      <c r="H213" s="36">
        <f t="shared" si="15"/>
        <v>0</v>
      </c>
      <c r="I213" s="46">
        <f>IF('Čistá souč. dotace měsíční'!I212&gt;0,G213-H213,0)</f>
        <v>0</v>
      </c>
    </row>
    <row r="214" spans="1:9" x14ac:dyDescent="0.25">
      <c r="A214" s="29">
        <v>207</v>
      </c>
      <c r="B214" s="34">
        <f>'Financni toky měsíční'!D211+'Financni toky měsíční'!C211</f>
        <v>0</v>
      </c>
      <c r="C214" s="36">
        <f>'Financni toky měsíční'!C211</f>
        <v>0</v>
      </c>
      <c r="D214" s="46">
        <f t="shared" si="12"/>
        <v>0</v>
      </c>
      <c r="E214" s="35">
        <f>POWER(('Vstupní data'!B$22),A214/12)</f>
        <v>1.1872541539220152</v>
      </c>
      <c r="F214" s="35">
        <f t="shared" si="13"/>
        <v>0.84227963885960433</v>
      </c>
      <c r="G214" s="34">
        <f t="shared" si="14"/>
        <v>0</v>
      </c>
      <c r="H214" s="36">
        <f t="shared" si="15"/>
        <v>0</v>
      </c>
      <c r="I214" s="46">
        <f>IF('Čistá souč. dotace měsíční'!I213&gt;0,G214-H214,0)</f>
        <v>0</v>
      </c>
    </row>
    <row r="215" spans="1:9" x14ac:dyDescent="0.25">
      <c r="A215" s="29">
        <v>208</v>
      </c>
      <c r="B215" s="34">
        <f>'Financni toky měsíční'!D212+'Financni toky měsíční'!C212</f>
        <v>0</v>
      </c>
      <c r="C215" s="36">
        <f>'Financni toky měsíční'!C212</f>
        <v>0</v>
      </c>
      <c r="D215" s="46">
        <f t="shared" si="12"/>
        <v>0</v>
      </c>
      <c r="E215" s="35">
        <f>POWER(('Vstupní data'!B$22),A215/12)</f>
        <v>1.1882390264941092</v>
      </c>
      <c r="F215" s="35">
        <f t="shared" si="13"/>
        <v>0.84158151491665179</v>
      </c>
      <c r="G215" s="34">
        <f t="shared" si="14"/>
        <v>0</v>
      </c>
      <c r="H215" s="36">
        <f t="shared" si="15"/>
        <v>0</v>
      </c>
      <c r="I215" s="46">
        <f>IF('Čistá souč. dotace měsíční'!I214&gt;0,G215-H215,0)</f>
        <v>0</v>
      </c>
    </row>
    <row r="216" spans="1:9" x14ac:dyDescent="0.25">
      <c r="A216" s="29">
        <v>209</v>
      </c>
      <c r="B216" s="34">
        <f>'Financni toky měsíční'!D213+'Financni toky měsíční'!C213</f>
        <v>0</v>
      </c>
      <c r="C216" s="36">
        <f>'Financni toky měsíční'!C213</f>
        <v>0</v>
      </c>
      <c r="D216" s="46">
        <f t="shared" si="12"/>
        <v>0</v>
      </c>
      <c r="E216" s="35">
        <f>POWER(('Vstupní data'!B$22),A216/12)</f>
        <v>1.1892247160555398</v>
      </c>
      <c r="F216" s="35">
        <f t="shared" si="13"/>
        <v>0.84088396961411405</v>
      </c>
      <c r="G216" s="34">
        <f t="shared" si="14"/>
        <v>0</v>
      </c>
      <c r="H216" s="36">
        <f t="shared" si="15"/>
        <v>0</v>
      </c>
      <c r="I216" s="46">
        <f>IF('Čistá souč. dotace měsíční'!I215&gt;0,G216-H216,0)</f>
        <v>0</v>
      </c>
    </row>
    <row r="217" spans="1:9" x14ac:dyDescent="0.25">
      <c r="A217" s="29">
        <v>210</v>
      </c>
      <c r="B217" s="34">
        <f>'Financni toky měsíční'!D214+'Financni toky měsíční'!C214</f>
        <v>0</v>
      </c>
      <c r="C217" s="36">
        <f>'Financni toky měsíční'!C214</f>
        <v>0</v>
      </c>
      <c r="D217" s="46">
        <f t="shared" si="12"/>
        <v>0</v>
      </c>
      <c r="E217" s="35">
        <f>POWER(('Vstupní data'!B$22),A217/12)</f>
        <v>1.1902112232840305</v>
      </c>
      <c r="F217" s="35">
        <f t="shared" si="13"/>
        <v>0.84018700247238487</v>
      </c>
      <c r="G217" s="34">
        <f t="shared" si="14"/>
        <v>0</v>
      </c>
      <c r="H217" s="36">
        <f t="shared" si="15"/>
        <v>0</v>
      </c>
      <c r="I217" s="46">
        <f>IF('Čistá souč. dotace měsíční'!I216&gt;0,G217-H217,0)</f>
        <v>0</v>
      </c>
    </row>
    <row r="218" spans="1:9" x14ac:dyDescent="0.25">
      <c r="A218" s="29">
        <v>211</v>
      </c>
      <c r="B218" s="34">
        <f>'Financni toky měsíční'!D215+'Financni toky měsíční'!C215</f>
        <v>0</v>
      </c>
      <c r="C218" s="36">
        <f>'Financni toky měsíční'!C215</f>
        <v>0</v>
      </c>
      <c r="D218" s="46">
        <f t="shared" si="12"/>
        <v>0</v>
      </c>
      <c r="E218" s="35">
        <f>POWER(('Vstupní data'!B$22),A218/12)</f>
        <v>1.1911985488578671</v>
      </c>
      <c r="F218" s="35">
        <f t="shared" si="13"/>
        <v>0.83949061301225547</v>
      </c>
      <c r="G218" s="34">
        <f t="shared" si="14"/>
        <v>0</v>
      </c>
      <c r="H218" s="36">
        <f t="shared" si="15"/>
        <v>0</v>
      </c>
      <c r="I218" s="46">
        <f>IF('Čistá souč. dotace měsíční'!I217&gt;0,G218-H218,0)</f>
        <v>0</v>
      </c>
    </row>
    <row r="219" spans="1:9" x14ac:dyDescent="0.25">
      <c r="A219" s="29">
        <v>212</v>
      </c>
      <c r="B219" s="34">
        <f>'Financni toky měsíční'!D216+'Financni toky měsíční'!C216</f>
        <v>0</v>
      </c>
      <c r="C219" s="36">
        <f>'Financni toky měsíční'!C216</f>
        <v>0</v>
      </c>
      <c r="D219" s="46">
        <f t="shared" si="12"/>
        <v>0</v>
      </c>
      <c r="E219" s="35">
        <f>POWER(('Vstupní data'!B$22),A219/12)</f>
        <v>1.1921866934558989</v>
      </c>
      <c r="F219" s="35">
        <f t="shared" si="13"/>
        <v>0.83879480075491364</v>
      </c>
      <c r="G219" s="34">
        <f t="shared" si="14"/>
        <v>0</v>
      </c>
      <c r="H219" s="36">
        <f t="shared" si="15"/>
        <v>0</v>
      </c>
      <c r="I219" s="46">
        <f>IF('Čistá souč. dotace měsíční'!I218&gt;0,G219-H219,0)</f>
        <v>0</v>
      </c>
    </row>
    <row r="220" spans="1:9" x14ac:dyDescent="0.25">
      <c r="A220" s="29">
        <v>213</v>
      </c>
      <c r="B220" s="34">
        <f>'Financni toky měsíční'!D217+'Financni toky měsíční'!C217</f>
        <v>0</v>
      </c>
      <c r="C220" s="36">
        <f>'Financni toky měsíční'!C217</f>
        <v>0</v>
      </c>
      <c r="D220" s="46">
        <f t="shared" si="12"/>
        <v>0</v>
      </c>
      <c r="E220" s="35">
        <f>POWER(('Vstupní data'!B$22),A220/12)</f>
        <v>1.193175657757537</v>
      </c>
      <c r="F220" s="35">
        <f t="shared" si="13"/>
        <v>0.83809956522194506</v>
      </c>
      <c r="G220" s="34">
        <f t="shared" si="14"/>
        <v>0</v>
      </c>
      <c r="H220" s="36">
        <f t="shared" si="15"/>
        <v>0</v>
      </c>
      <c r="I220" s="46">
        <f>IF('Čistá souč. dotace měsíční'!I219&gt;0,G220-H220,0)</f>
        <v>0</v>
      </c>
    </row>
    <row r="221" spans="1:9" x14ac:dyDescent="0.25">
      <c r="A221" s="29">
        <v>214</v>
      </c>
      <c r="B221" s="34">
        <f>'Financni toky měsíční'!D218+'Financni toky měsíční'!C218</f>
        <v>0</v>
      </c>
      <c r="C221" s="36">
        <f>'Financni toky měsíční'!C218</f>
        <v>0</v>
      </c>
      <c r="D221" s="46">
        <f t="shared" si="12"/>
        <v>0</v>
      </c>
      <c r="E221" s="35">
        <f>POWER(('Vstupní data'!B$22),A221/12)</f>
        <v>1.1941654424427568</v>
      </c>
      <c r="F221" s="35">
        <f t="shared" si="13"/>
        <v>0.83740490593533123</v>
      </c>
      <c r="G221" s="34">
        <f t="shared" si="14"/>
        <v>0</v>
      </c>
      <c r="H221" s="36">
        <f t="shared" si="15"/>
        <v>0</v>
      </c>
      <c r="I221" s="46">
        <f>IF('Čistá souč. dotace měsíční'!I220&gt;0,G221-H221,0)</f>
        <v>0</v>
      </c>
    </row>
    <row r="222" spans="1:9" x14ac:dyDescent="0.25">
      <c r="A222" s="29">
        <v>215</v>
      </c>
      <c r="B222" s="34">
        <f>'Financni toky měsíční'!D219+'Financni toky měsíční'!C219</f>
        <v>0</v>
      </c>
      <c r="C222" s="36">
        <f>'Financni toky měsíční'!C219</f>
        <v>0</v>
      </c>
      <c r="D222" s="46">
        <f t="shared" si="12"/>
        <v>0</v>
      </c>
      <c r="E222" s="35">
        <f>POWER(('Vstupní data'!B$22),A222/12)</f>
        <v>1.1951560481920982</v>
      </c>
      <c r="F222" s="35">
        <f t="shared" si="13"/>
        <v>0.83671082241744998</v>
      </c>
      <c r="G222" s="34">
        <f t="shared" si="14"/>
        <v>0</v>
      </c>
      <c r="H222" s="36">
        <f t="shared" si="15"/>
        <v>0</v>
      </c>
      <c r="I222" s="46">
        <f>IF('Čistá souč. dotace měsíční'!I221&gt;0,G222-H222,0)</f>
        <v>0</v>
      </c>
    </row>
    <row r="223" spans="1:9" x14ac:dyDescent="0.25">
      <c r="A223" s="29">
        <v>216</v>
      </c>
      <c r="B223" s="34">
        <f>'Financni toky měsíční'!D220+'Financni toky měsíční'!C220</f>
        <v>0</v>
      </c>
      <c r="C223" s="36">
        <f>'Financni toky měsíční'!C220</f>
        <v>0</v>
      </c>
      <c r="D223" s="46">
        <f t="shared" si="12"/>
        <v>0</v>
      </c>
      <c r="E223" s="35">
        <f>POWER(('Vstupní data'!B$22),A223/12)</f>
        <v>1.1961474756866652</v>
      </c>
      <c r="F223" s="35">
        <f t="shared" si="13"/>
        <v>0.83601731419107495</v>
      </c>
      <c r="G223" s="34">
        <f t="shared" si="14"/>
        <v>0</v>
      </c>
      <c r="H223" s="36">
        <f t="shared" si="15"/>
        <v>0</v>
      </c>
      <c r="I223" s="46">
        <f>IF('Čistá souč. dotace měsíční'!I222&gt;0,G223-H223,0)</f>
        <v>0</v>
      </c>
    </row>
    <row r="224" spans="1:9" x14ac:dyDescent="0.25">
      <c r="A224" s="29">
        <v>217</v>
      </c>
      <c r="B224" s="34">
        <f>'Financni toky měsíční'!D221+'Financni toky měsíční'!C221</f>
        <v>0</v>
      </c>
      <c r="C224" s="36">
        <f>'Financni toky měsíční'!C221</f>
        <v>0</v>
      </c>
      <c r="D224" s="46">
        <f t="shared" si="12"/>
        <v>0</v>
      </c>
      <c r="E224" s="35">
        <f>POWER(('Vstupní data'!B$22),A224/12)</f>
        <v>1.1971397256081262</v>
      </c>
      <c r="F224" s="35">
        <f t="shared" si="13"/>
        <v>0.83532438077937587</v>
      </c>
      <c r="G224" s="34">
        <f t="shared" si="14"/>
        <v>0</v>
      </c>
      <c r="H224" s="36">
        <f t="shared" si="15"/>
        <v>0</v>
      </c>
      <c r="I224" s="46">
        <f>IF('Čistá souč. dotace měsíční'!I223&gt;0,G224-H224,0)</f>
        <v>0</v>
      </c>
    </row>
    <row r="225" spans="1:9" x14ac:dyDescent="0.25">
      <c r="A225" s="29">
        <v>218</v>
      </c>
      <c r="B225" s="34">
        <f>'Financni toky měsíční'!D222+'Financni toky měsíční'!C222</f>
        <v>0</v>
      </c>
      <c r="C225" s="36">
        <f>'Financni toky měsíční'!C222</f>
        <v>0</v>
      </c>
      <c r="D225" s="46">
        <f t="shared" si="12"/>
        <v>0</v>
      </c>
      <c r="E225" s="35">
        <f>POWER(('Vstupní data'!B$22),A225/12)</f>
        <v>1.1981327986387162</v>
      </c>
      <c r="F225" s="35">
        <f t="shared" si="13"/>
        <v>0.83463202170591688</v>
      </c>
      <c r="G225" s="34">
        <f t="shared" si="14"/>
        <v>0</v>
      </c>
      <c r="H225" s="36">
        <f t="shared" si="15"/>
        <v>0</v>
      </c>
      <c r="I225" s="46">
        <f>IF('Čistá souč. dotace měsíční'!I224&gt;0,G225-H225,0)</f>
        <v>0</v>
      </c>
    </row>
    <row r="226" spans="1:9" x14ac:dyDescent="0.25">
      <c r="A226" s="29">
        <v>219</v>
      </c>
      <c r="B226" s="34">
        <f>'Financni toky měsíční'!D223+'Financni toky měsíční'!C223</f>
        <v>0</v>
      </c>
      <c r="C226" s="36">
        <f>'Financni toky měsíční'!C223</f>
        <v>0</v>
      </c>
      <c r="D226" s="46">
        <f t="shared" si="12"/>
        <v>0</v>
      </c>
      <c r="E226" s="35">
        <f>POWER(('Vstupní data'!B$22),A226/12)</f>
        <v>1.1991266954612352</v>
      </c>
      <c r="F226" s="35">
        <f t="shared" si="13"/>
        <v>0.83394023649465787</v>
      </c>
      <c r="G226" s="34">
        <f t="shared" si="14"/>
        <v>0</v>
      </c>
      <c r="H226" s="36">
        <f t="shared" si="15"/>
        <v>0</v>
      </c>
      <c r="I226" s="46">
        <f>IF('Čistá souč. dotace měsíční'!I225&gt;0,G226-H226,0)</f>
        <v>0</v>
      </c>
    </row>
    <row r="227" spans="1:9" x14ac:dyDescent="0.25">
      <c r="A227" s="29">
        <v>220</v>
      </c>
      <c r="B227" s="34">
        <f>'Financni toky měsíční'!D224+'Financni toky měsíční'!C224</f>
        <v>0</v>
      </c>
      <c r="C227" s="36">
        <f>'Financni toky měsíční'!C224</f>
        <v>0</v>
      </c>
      <c r="D227" s="46">
        <f t="shared" si="12"/>
        <v>0</v>
      </c>
      <c r="E227" s="35">
        <f>POWER(('Vstupní data'!B$22),A227/12)</f>
        <v>1.2001214167590504</v>
      </c>
      <c r="F227" s="35">
        <f t="shared" si="13"/>
        <v>0.83324902466995221</v>
      </c>
      <c r="G227" s="34">
        <f t="shared" si="14"/>
        <v>0</v>
      </c>
      <c r="H227" s="36">
        <f t="shared" si="15"/>
        <v>0</v>
      </c>
      <c r="I227" s="46">
        <f>IF('Čistá souč. dotace měsíční'!I226&gt;0,G227-H227,0)</f>
        <v>0</v>
      </c>
    </row>
    <row r="228" spans="1:9" x14ac:dyDescent="0.25">
      <c r="A228" s="29">
        <v>221</v>
      </c>
      <c r="B228" s="34">
        <f>'Financni toky měsíční'!D225+'Financni toky měsíční'!C225</f>
        <v>0</v>
      </c>
      <c r="C228" s="36">
        <f>'Financni toky měsíční'!C225</f>
        <v>0</v>
      </c>
      <c r="D228" s="46">
        <f t="shared" si="12"/>
        <v>0</v>
      </c>
      <c r="E228" s="35">
        <f>POWER(('Vstupní data'!B$22),A228/12)</f>
        <v>1.2011169632160952</v>
      </c>
      <c r="F228" s="35">
        <f t="shared" si="13"/>
        <v>0.83255838575654861</v>
      </c>
      <c r="G228" s="34">
        <f t="shared" si="14"/>
        <v>0</v>
      </c>
      <c r="H228" s="36">
        <f t="shared" si="15"/>
        <v>0</v>
      </c>
      <c r="I228" s="46">
        <f>IF('Čistá souč. dotace měsíční'!I227&gt;0,G228-H228,0)</f>
        <v>0</v>
      </c>
    </row>
    <row r="229" spans="1:9" x14ac:dyDescent="0.25">
      <c r="A229" s="29">
        <v>222</v>
      </c>
      <c r="B229" s="34">
        <f>'Financni toky měsíční'!D226+'Financni toky měsíční'!C226</f>
        <v>0</v>
      </c>
      <c r="C229" s="36">
        <f>'Financni toky měsíční'!C226</f>
        <v>0</v>
      </c>
      <c r="D229" s="46">
        <f t="shared" si="12"/>
        <v>0</v>
      </c>
      <c r="E229" s="35">
        <f>POWER(('Vstupní data'!B$22),A229/12)</f>
        <v>1.2021133355168707</v>
      </c>
      <c r="F229" s="35">
        <f t="shared" si="13"/>
        <v>0.83186831927958904</v>
      </c>
      <c r="G229" s="34">
        <f t="shared" si="14"/>
        <v>0</v>
      </c>
      <c r="H229" s="36">
        <f t="shared" si="15"/>
        <v>0</v>
      </c>
      <c r="I229" s="46">
        <f>IF('Čistá souč. dotace měsíční'!I228&gt;0,G229-H229,0)</f>
        <v>0</v>
      </c>
    </row>
    <row r="230" spans="1:9" x14ac:dyDescent="0.25">
      <c r="A230" s="29">
        <v>223</v>
      </c>
      <c r="B230" s="34">
        <f>'Financni toky měsíční'!D227+'Financni toky měsíční'!C227</f>
        <v>0</v>
      </c>
      <c r="C230" s="36">
        <f>'Financni toky měsíční'!C227</f>
        <v>0</v>
      </c>
      <c r="D230" s="46">
        <f t="shared" ref="D230:D293" si="16">B230-C230</f>
        <v>0</v>
      </c>
      <c r="E230" s="35">
        <f>POWER(('Vstupní data'!B$22),A230/12)</f>
        <v>1.2031105343464459</v>
      </c>
      <c r="F230" s="35">
        <f t="shared" ref="F230:F293" si="17">1/E230</f>
        <v>0.83117882476460925</v>
      </c>
      <c r="G230" s="34">
        <f t="shared" ref="G230:G293" si="18">B230*F230</f>
        <v>0</v>
      </c>
      <c r="H230" s="36">
        <f t="shared" ref="H230:H293" si="19">C230*F230</f>
        <v>0</v>
      </c>
      <c r="I230" s="46">
        <f>IF('Čistá souč. dotace měsíční'!I229&gt;0,G230-H230,0)</f>
        <v>0</v>
      </c>
    </row>
    <row r="231" spans="1:9" x14ac:dyDescent="0.25">
      <c r="A231" s="29">
        <v>224</v>
      </c>
      <c r="B231" s="34">
        <f>'Financni toky měsíční'!D228+'Financni toky měsíční'!C228</f>
        <v>0</v>
      </c>
      <c r="C231" s="36">
        <f>'Financni toky měsíční'!C228</f>
        <v>0</v>
      </c>
      <c r="D231" s="46">
        <f t="shared" si="16"/>
        <v>0</v>
      </c>
      <c r="E231" s="35">
        <f>POWER(('Vstupní data'!B$22),A231/12)</f>
        <v>1.2041085603904578</v>
      </c>
      <c r="F231" s="35">
        <f t="shared" si="17"/>
        <v>0.83048990173753834</v>
      </c>
      <c r="G231" s="34">
        <f t="shared" si="18"/>
        <v>0</v>
      </c>
      <c r="H231" s="36">
        <f t="shared" si="19"/>
        <v>0</v>
      </c>
      <c r="I231" s="46">
        <f>IF('Čistá souč. dotace měsíční'!I230&gt;0,G231-H231,0)</f>
        <v>0</v>
      </c>
    </row>
    <row r="232" spans="1:9" x14ac:dyDescent="0.25">
      <c r="A232" s="29">
        <v>225</v>
      </c>
      <c r="B232" s="34">
        <f>'Financni toky měsíční'!D229+'Financni toky měsíční'!C229</f>
        <v>0</v>
      </c>
      <c r="C232" s="36">
        <f>'Financni toky měsíční'!C229</f>
        <v>0</v>
      </c>
      <c r="D232" s="46">
        <f t="shared" si="16"/>
        <v>0</v>
      </c>
      <c r="E232" s="35">
        <f>POWER(('Vstupní data'!B$22),A232/12)</f>
        <v>1.2051074143351121</v>
      </c>
      <c r="F232" s="35">
        <f t="shared" si="17"/>
        <v>0.82980154972469822</v>
      </c>
      <c r="G232" s="34">
        <f t="shared" si="18"/>
        <v>0</v>
      </c>
      <c r="H232" s="36">
        <f t="shared" si="19"/>
        <v>0</v>
      </c>
      <c r="I232" s="46">
        <f>IF('Čistá souč. dotace měsíční'!I231&gt;0,G232-H232,0)</f>
        <v>0</v>
      </c>
    </row>
    <row r="233" spans="1:9" x14ac:dyDescent="0.25">
      <c r="A233" s="29">
        <v>226</v>
      </c>
      <c r="B233" s="34">
        <f>'Financni toky měsíční'!D230+'Financni toky měsíční'!C230</f>
        <v>0</v>
      </c>
      <c r="C233" s="36">
        <f>'Financni toky měsíční'!C230</f>
        <v>0</v>
      </c>
      <c r="D233" s="46">
        <f t="shared" si="16"/>
        <v>0</v>
      </c>
      <c r="E233" s="35">
        <f>POWER(('Vstupní data'!B$22),A233/12)</f>
        <v>1.2061070968671845</v>
      </c>
      <c r="F233" s="35">
        <f t="shared" si="17"/>
        <v>0.82911376825280314</v>
      </c>
      <c r="G233" s="34">
        <f t="shared" si="18"/>
        <v>0</v>
      </c>
      <c r="H233" s="36">
        <f t="shared" si="19"/>
        <v>0</v>
      </c>
      <c r="I233" s="46">
        <f>IF('Čistá souč. dotace měsíční'!I232&gt;0,G233-H233,0)</f>
        <v>0</v>
      </c>
    </row>
    <row r="234" spans="1:9" x14ac:dyDescent="0.25">
      <c r="A234" s="29">
        <v>227</v>
      </c>
      <c r="B234" s="34">
        <f>'Financni toky měsíční'!D231+'Financni toky měsíční'!C231</f>
        <v>0</v>
      </c>
      <c r="C234" s="36">
        <f>'Financni toky měsíční'!C231</f>
        <v>0</v>
      </c>
      <c r="D234" s="46">
        <f t="shared" si="16"/>
        <v>0</v>
      </c>
      <c r="E234" s="35">
        <f>POWER(('Vstupní data'!B$22),A234/12)</f>
        <v>1.2071076086740193</v>
      </c>
      <c r="F234" s="35">
        <f t="shared" si="17"/>
        <v>0.82842655684896027</v>
      </c>
      <c r="G234" s="34">
        <f t="shared" si="18"/>
        <v>0</v>
      </c>
      <c r="H234" s="36">
        <f t="shared" si="19"/>
        <v>0</v>
      </c>
      <c r="I234" s="46">
        <f>IF('Čistá souč. dotace měsíční'!I233&gt;0,G234-H234,0)</f>
        <v>0</v>
      </c>
    </row>
    <row r="235" spans="1:9" x14ac:dyDescent="0.25">
      <c r="A235" s="29">
        <v>228</v>
      </c>
      <c r="B235" s="34">
        <f>'Financni toky měsíční'!D232+'Financni toky měsíční'!C232</f>
        <v>0</v>
      </c>
      <c r="C235" s="36">
        <f>'Financni toky měsíční'!C232</f>
        <v>0</v>
      </c>
      <c r="D235" s="46">
        <f t="shared" si="16"/>
        <v>0</v>
      </c>
      <c r="E235" s="35">
        <f>POWER(('Vstupní data'!B$22),A235/12)</f>
        <v>1.2081089504435316</v>
      </c>
      <c r="F235" s="35">
        <f t="shared" si="17"/>
        <v>0.82773991504066846</v>
      </c>
      <c r="G235" s="34">
        <f t="shared" si="18"/>
        <v>0</v>
      </c>
      <c r="H235" s="36">
        <f t="shared" si="19"/>
        <v>0</v>
      </c>
      <c r="I235" s="46">
        <f>IF('Čistá souč. dotace měsíční'!I234&gt;0,G235-H235,0)</f>
        <v>0</v>
      </c>
    </row>
    <row r="236" spans="1:9" x14ac:dyDescent="0.25">
      <c r="A236" s="29">
        <v>229</v>
      </c>
      <c r="B236" s="34">
        <f>'Financni toky měsíční'!D233+'Financni toky měsíční'!C233</f>
        <v>0</v>
      </c>
      <c r="C236" s="36">
        <f>'Financni toky měsíční'!C233</f>
        <v>0</v>
      </c>
      <c r="D236" s="46">
        <f t="shared" si="16"/>
        <v>0</v>
      </c>
      <c r="E236" s="35">
        <f>POWER(('Vstupní data'!B$22),A236/12)</f>
        <v>1.2091111228642075</v>
      </c>
      <c r="F236" s="35">
        <f t="shared" si="17"/>
        <v>0.82705384235581769</v>
      </c>
      <c r="G236" s="34">
        <f t="shared" si="18"/>
        <v>0</v>
      </c>
      <c r="H236" s="36">
        <f t="shared" si="19"/>
        <v>0</v>
      </c>
      <c r="I236" s="46">
        <f>IF('Čistá souč. dotace měsíční'!I235&gt;0,G236-H236,0)</f>
        <v>0</v>
      </c>
    </row>
    <row r="237" spans="1:9" x14ac:dyDescent="0.25">
      <c r="A237" s="29">
        <v>230</v>
      </c>
      <c r="B237" s="34">
        <f>'Financni toky měsíční'!D234+'Financni toky měsíční'!C234</f>
        <v>0</v>
      </c>
      <c r="C237" s="36">
        <f>'Financni toky měsíční'!C234</f>
        <v>0</v>
      </c>
      <c r="D237" s="46">
        <f t="shared" si="16"/>
        <v>0</v>
      </c>
      <c r="E237" s="35">
        <f>POWER(('Vstupní data'!B$22),A237/12)</f>
        <v>1.2101141266251034</v>
      </c>
      <c r="F237" s="35">
        <f t="shared" si="17"/>
        <v>0.82636833832268997</v>
      </c>
      <c r="G237" s="34">
        <f t="shared" si="18"/>
        <v>0</v>
      </c>
      <c r="H237" s="36">
        <f t="shared" si="19"/>
        <v>0</v>
      </c>
      <c r="I237" s="46">
        <f>IF('Čistá souč. dotace měsíční'!I236&gt;0,G237-H237,0)</f>
        <v>0</v>
      </c>
    </row>
    <row r="238" spans="1:9" x14ac:dyDescent="0.25">
      <c r="A238" s="29">
        <v>231</v>
      </c>
      <c r="B238" s="34">
        <f>'Financni toky měsíční'!D235+'Financni toky měsíční'!C235</f>
        <v>0</v>
      </c>
      <c r="C238" s="36">
        <f>'Financni toky měsíční'!C235</f>
        <v>0</v>
      </c>
      <c r="D238" s="46">
        <f t="shared" si="16"/>
        <v>0</v>
      </c>
      <c r="E238" s="35">
        <f>POWER(('Vstupní data'!B$22),A238/12)</f>
        <v>1.2111179624158477</v>
      </c>
      <c r="F238" s="35">
        <f t="shared" si="17"/>
        <v>0.82568340246995819</v>
      </c>
      <c r="G238" s="34">
        <f t="shared" si="18"/>
        <v>0</v>
      </c>
      <c r="H238" s="36">
        <f t="shared" si="19"/>
        <v>0</v>
      </c>
      <c r="I238" s="46">
        <f>IF('Čistá souč. dotace měsíční'!I237&gt;0,G238-H238,0)</f>
        <v>0</v>
      </c>
    </row>
    <row r="239" spans="1:9" x14ac:dyDescent="0.25">
      <c r="A239" s="29">
        <v>232</v>
      </c>
      <c r="B239" s="34">
        <f>'Financni toky měsíční'!D236+'Financni toky měsíční'!C236</f>
        <v>0</v>
      </c>
      <c r="C239" s="36">
        <f>'Financni toky měsíční'!C236</f>
        <v>0</v>
      </c>
      <c r="D239" s="46">
        <f t="shared" si="16"/>
        <v>0</v>
      </c>
      <c r="E239" s="35">
        <f>POWER(('Vstupní data'!B$22),A239/12)</f>
        <v>1.2121226309266409</v>
      </c>
      <c r="F239" s="35">
        <f t="shared" si="17"/>
        <v>0.82499903432668542</v>
      </c>
      <c r="G239" s="34">
        <f t="shared" si="18"/>
        <v>0</v>
      </c>
      <c r="H239" s="36">
        <f t="shared" si="19"/>
        <v>0</v>
      </c>
      <c r="I239" s="46">
        <f>IF('Čistá souč. dotace měsíční'!I238&gt;0,G239-H239,0)</f>
        <v>0</v>
      </c>
    </row>
    <row r="240" spans="1:9" x14ac:dyDescent="0.25">
      <c r="A240" s="29">
        <v>233</v>
      </c>
      <c r="B240" s="34">
        <f>'Financni toky měsíční'!D237+'Financni toky měsíční'!C237</f>
        <v>0</v>
      </c>
      <c r="C240" s="36">
        <f>'Financni toky měsíční'!C237</f>
        <v>0</v>
      </c>
      <c r="D240" s="46">
        <f t="shared" si="16"/>
        <v>0</v>
      </c>
      <c r="E240" s="35">
        <f>POWER(('Vstupní data'!B$22),A240/12)</f>
        <v>1.2131281328482562</v>
      </c>
      <c r="F240" s="35">
        <f t="shared" si="17"/>
        <v>0.82431523342232538</v>
      </c>
      <c r="G240" s="34">
        <f t="shared" si="18"/>
        <v>0</v>
      </c>
      <c r="H240" s="36">
        <f t="shared" si="19"/>
        <v>0</v>
      </c>
      <c r="I240" s="46">
        <f>IF('Čistá souč. dotace měsíční'!I239&gt;0,G240-H240,0)</f>
        <v>0</v>
      </c>
    </row>
    <row r="241" spans="1:9" x14ac:dyDescent="0.25">
      <c r="A241" s="29">
        <v>234</v>
      </c>
      <c r="B241" s="34">
        <f>'Financni toky měsíční'!D238+'Financni toky měsíční'!C238</f>
        <v>0</v>
      </c>
      <c r="C241" s="36">
        <f>'Financni toky měsíční'!C238</f>
        <v>0</v>
      </c>
      <c r="D241" s="46">
        <f t="shared" si="16"/>
        <v>0</v>
      </c>
      <c r="E241" s="35">
        <f>POWER(('Vstupní data'!B$22),A241/12)</f>
        <v>1.2141344688720395</v>
      </c>
      <c r="F241" s="35">
        <f t="shared" si="17"/>
        <v>0.82363199928672182</v>
      </c>
      <c r="G241" s="34">
        <f t="shared" si="18"/>
        <v>0</v>
      </c>
      <c r="H241" s="36">
        <f t="shared" si="19"/>
        <v>0</v>
      </c>
      <c r="I241" s="46">
        <f>IF('Čistá souč. dotace měsíční'!I240&gt;0,G241-H241,0)</f>
        <v>0</v>
      </c>
    </row>
    <row r="242" spans="1:9" x14ac:dyDescent="0.25">
      <c r="A242" s="29">
        <v>235</v>
      </c>
      <c r="B242" s="34">
        <f>'Financni toky měsíční'!D239+'Financni toky měsíční'!C239</f>
        <v>0</v>
      </c>
      <c r="C242" s="36">
        <f>'Financni toky měsíční'!C239</f>
        <v>0</v>
      </c>
      <c r="D242" s="46">
        <f t="shared" si="16"/>
        <v>0</v>
      </c>
      <c r="E242" s="35">
        <f>POWER(('Vstupní data'!B$22),A242/12)</f>
        <v>1.2151416396899104</v>
      </c>
      <c r="F242" s="35">
        <f t="shared" si="17"/>
        <v>0.82294933145010818</v>
      </c>
      <c r="G242" s="34">
        <f t="shared" si="18"/>
        <v>0</v>
      </c>
      <c r="H242" s="36">
        <f t="shared" si="19"/>
        <v>0</v>
      </c>
      <c r="I242" s="46">
        <f>IF('Čistá souč. dotace měsíční'!I241&gt;0,G242-H242,0)</f>
        <v>0</v>
      </c>
    </row>
    <row r="243" spans="1:9" x14ac:dyDescent="0.25">
      <c r="A243" s="29">
        <v>236</v>
      </c>
      <c r="B243" s="34">
        <f>'Financni toky měsíční'!D240+'Financni toky měsíční'!C240</f>
        <v>0</v>
      </c>
      <c r="C243" s="36">
        <f>'Financni toky měsíční'!C240</f>
        <v>0</v>
      </c>
      <c r="D243" s="46">
        <f t="shared" si="16"/>
        <v>0</v>
      </c>
      <c r="E243" s="35">
        <f>POWER(('Vstupní data'!B$22),A243/12)</f>
        <v>1.2161496459943624</v>
      </c>
      <c r="F243" s="35">
        <f t="shared" si="17"/>
        <v>0.82226722944310726</v>
      </c>
      <c r="G243" s="34">
        <f t="shared" si="18"/>
        <v>0</v>
      </c>
      <c r="H243" s="36">
        <f t="shared" si="19"/>
        <v>0</v>
      </c>
      <c r="I243" s="46">
        <f>IF('Čistá souč. dotace měsíční'!I242&gt;0,G243-H243,0)</f>
        <v>0</v>
      </c>
    </row>
    <row r="244" spans="1:9" x14ac:dyDescent="0.25">
      <c r="A244" s="29">
        <v>237</v>
      </c>
      <c r="B244" s="34">
        <f>'Financni toky měsíční'!D241+'Financni toky měsíční'!C241</f>
        <v>0</v>
      </c>
      <c r="C244" s="36">
        <f>'Financni toky měsíční'!C241</f>
        <v>0</v>
      </c>
      <c r="D244" s="46">
        <f t="shared" si="16"/>
        <v>0</v>
      </c>
      <c r="E244" s="35">
        <f>POWER(('Vstupní data'!B$22),A244/12)</f>
        <v>1.2171584884784634</v>
      </c>
      <c r="F244" s="35">
        <f t="shared" si="17"/>
        <v>0.82158569279673077</v>
      </c>
      <c r="G244" s="34">
        <f t="shared" si="18"/>
        <v>0</v>
      </c>
      <c r="H244" s="36">
        <f t="shared" si="19"/>
        <v>0</v>
      </c>
      <c r="I244" s="46">
        <f>IF('Čistá souč. dotace měsíční'!I243&gt;0,G244-H244,0)</f>
        <v>0</v>
      </c>
    </row>
    <row r="245" spans="1:9" x14ac:dyDescent="0.25">
      <c r="A245" s="29">
        <v>238</v>
      </c>
      <c r="B245" s="34">
        <f>'Financni toky měsíční'!D242+'Financni toky měsíční'!C242</f>
        <v>0</v>
      </c>
      <c r="C245" s="36">
        <f>'Financni toky měsíční'!C242</f>
        <v>0</v>
      </c>
      <c r="D245" s="46">
        <f t="shared" si="16"/>
        <v>0</v>
      </c>
      <c r="E245" s="35">
        <f>POWER(('Vstupní data'!B$22),A245/12)</f>
        <v>1.2181681678358562</v>
      </c>
      <c r="F245" s="35">
        <f t="shared" si="17"/>
        <v>0.82090472104237944</v>
      </c>
      <c r="G245" s="34">
        <f t="shared" si="18"/>
        <v>0</v>
      </c>
      <c r="H245" s="36">
        <f t="shared" si="19"/>
        <v>0</v>
      </c>
      <c r="I245" s="46">
        <f>IF('Čistá souč. dotace měsíční'!I244&gt;0,G245-H245,0)</f>
        <v>0</v>
      </c>
    </row>
    <row r="246" spans="1:9" x14ac:dyDescent="0.25">
      <c r="A246" s="29">
        <v>239</v>
      </c>
      <c r="B246" s="34">
        <f>'Financni toky měsíční'!D243+'Financni toky měsíční'!C243</f>
        <v>0</v>
      </c>
      <c r="C246" s="36">
        <f>'Financni toky měsíční'!C243</f>
        <v>0</v>
      </c>
      <c r="D246" s="46">
        <f t="shared" si="16"/>
        <v>0</v>
      </c>
      <c r="E246" s="35">
        <f>POWER(('Vstupní data'!B$22),A246/12)</f>
        <v>1.2191786847607595</v>
      </c>
      <c r="F246" s="35">
        <f t="shared" si="17"/>
        <v>0.8202243137118419</v>
      </c>
      <c r="G246" s="34">
        <f t="shared" si="18"/>
        <v>0</v>
      </c>
      <c r="H246" s="36">
        <f t="shared" si="19"/>
        <v>0</v>
      </c>
      <c r="I246" s="46">
        <f>IF('Čistá souč. dotace měsíční'!I245&gt;0,G246-H246,0)</f>
        <v>0</v>
      </c>
    </row>
    <row r="247" spans="1:9" x14ac:dyDescent="0.25">
      <c r="A247" s="29">
        <v>240</v>
      </c>
      <c r="B247" s="34">
        <f>'Financni toky měsíční'!D244+'Financni toky měsíční'!C244</f>
        <v>0</v>
      </c>
      <c r="C247" s="36">
        <f>'Financni toky měsíční'!C244</f>
        <v>0</v>
      </c>
      <c r="D247" s="46">
        <f t="shared" si="16"/>
        <v>0</v>
      </c>
      <c r="E247" s="35">
        <f>POWER(('Vstupní data'!B$22),A247/12)</f>
        <v>1.220190039947967</v>
      </c>
      <c r="F247" s="35">
        <f t="shared" si="17"/>
        <v>0.81954447033729538</v>
      </c>
      <c r="G247" s="34">
        <f t="shared" si="18"/>
        <v>0</v>
      </c>
      <c r="H247" s="36">
        <f t="shared" si="19"/>
        <v>0</v>
      </c>
      <c r="I247" s="46">
        <f>IF('Čistá souč. dotace měsíční'!I246&gt;0,G247-H247,0)</f>
        <v>0</v>
      </c>
    </row>
    <row r="248" spans="1:9" x14ac:dyDescent="0.25">
      <c r="A248" s="29">
        <v>241</v>
      </c>
      <c r="B248" s="34">
        <f>'Financni toky měsíční'!D245+'Financni toky měsíční'!C245</f>
        <v>0</v>
      </c>
      <c r="C248" s="36">
        <f>'Financni toky měsíční'!C245</f>
        <v>0</v>
      </c>
      <c r="D248" s="46">
        <f t="shared" si="16"/>
        <v>0</v>
      </c>
      <c r="E248" s="35">
        <f>POWER(('Vstupní data'!B$22),A248/12)</f>
        <v>1.2212022340928494</v>
      </c>
      <c r="F248" s="35">
        <f t="shared" si="17"/>
        <v>0.81886519045130479</v>
      </c>
      <c r="G248" s="34">
        <f t="shared" si="18"/>
        <v>0</v>
      </c>
      <c r="H248" s="36">
        <f t="shared" si="19"/>
        <v>0</v>
      </c>
      <c r="I248" s="46">
        <f>IF('Čistá souč. dotace měsíční'!I247&gt;0,G248-H248,0)</f>
        <v>0</v>
      </c>
    </row>
    <row r="249" spans="1:9" x14ac:dyDescent="0.25">
      <c r="A249" s="29">
        <v>242</v>
      </c>
      <c r="B249" s="34">
        <f>'Financni toky měsíční'!D246+'Financni toky měsíční'!C246</f>
        <v>0</v>
      </c>
      <c r="C249" s="36">
        <f>'Financni toky měsíční'!C246</f>
        <v>0</v>
      </c>
      <c r="D249" s="46">
        <f t="shared" si="16"/>
        <v>0</v>
      </c>
      <c r="E249" s="35">
        <f>POWER(('Vstupní data'!B$22),A249/12)</f>
        <v>1.2222152678913543</v>
      </c>
      <c r="F249" s="35">
        <f t="shared" si="17"/>
        <v>0.81818647358682195</v>
      </c>
      <c r="G249" s="34">
        <f t="shared" si="18"/>
        <v>0</v>
      </c>
      <c r="H249" s="36">
        <f t="shared" si="19"/>
        <v>0</v>
      </c>
      <c r="I249" s="46">
        <f>IF('Čistá souč. dotace měsíční'!I248&gt;0,G249-H249,0)</f>
        <v>0</v>
      </c>
    </row>
    <row r="250" spans="1:9" x14ac:dyDescent="0.25">
      <c r="A250" s="29">
        <v>243</v>
      </c>
      <c r="B250" s="34">
        <f>'Financni toky měsíční'!D247+'Financni toky měsíční'!C247</f>
        <v>0</v>
      </c>
      <c r="C250" s="36">
        <f>'Financni toky měsíční'!C247</f>
        <v>0</v>
      </c>
      <c r="D250" s="46">
        <f t="shared" si="16"/>
        <v>0</v>
      </c>
      <c r="E250" s="35">
        <f>POWER(('Vstupní data'!B$22),A250/12)</f>
        <v>1.2232291420400061</v>
      </c>
      <c r="F250" s="35">
        <f t="shared" si="17"/>
        <v>0.81750831927718637</v>
      </c>
      <c r="G250" s="34">
        <f t="shared" si="18"/>
        <v>0</v>
      </c>
      <c r="H250" s="36">
        <f t="shared" si="19"/>
        <v>0</v>
      </c>
      <c r="I250" s="46">
        <f>IF('Čistá souč. dotace měsíční'!I249&gt;0,G250-H250,0)</f>
        <v>0</v>
      </c>
    </row>
    <row r="251" spans="1:9" x14ac:dyDescent="0.25">
      <c r="A251" s="29">
        <v>244</v>
      </c>
      <c r="B251" s="34">
        <f>'Financni toky měsíční'!D248+'Financni toky měsíční'!C248</f>
        <v>0</v>
      </c>
      <c r="C251" s="36">
        <f>'Financni toky měsíční'!C248</f>
        <v>0</v>
      </c>
      <c r="D251" s="46">
        <f t="shared" si="16"/>
        <v>0</v>
      </c>
      <c r="E251" s="35">
        <f>POWER(('Vstupní data'!B$22),A251/12)</f>
        <v>1.2242438572359073</v>
      </c>
      <c r="F251" s="35">
        <f t="shared" si="17"/>
        <v>0.81683072705612414</v>
      </c>
      <c r="G251" s="34">
        <f t="shared" si="18"/>
        <v>0</v>
      </c>
      <c r="H251" s="36">
        <f t="shared" si="19"/>
        <v>0</v>
      </c>
      <c r="I251" s="46">
        <f>IF('Čistá souč. dotace měsíční'!I250&gt;0,G251-H251,0)</f>
        <v>0</v>
      </c>
    </row>
    <row r="252" spans="1:9" x14ac:dyDescent="0.25">
      <c r="A252" s="29">
        <v>245</v>
      </c>
      <c r="B252" s="34">
        <f>'Financni toky měsíční'!D249+'Financni toky měsíční'!C249</f>
        <v>0</v>
      </c>
      <c r="C252" s="36">
        <f>'Financni toky měsíční'!C249</f>
        <v>0</v>
      </c>
      <c r="D252" s="46">
        <f t="shared" si="16"/>
        <v>0</v>
      </c>
      <c r="E252" s="35">
        <f>POWER(('Vstupní data'!B$22),A252/12)</f>
        <v>1.2252594141767388</v>
      </c>
      <c r="F252" s="35">
        <f t="shared" si="17"/>
        <v>0.81615369645774782</v>
      </c>
      <c r="G252" s="34">
        <f t="shared" si="18"/>
        <v>0</v>
      </c>
      <c r="H252" s="36">
        <f t="shared" si="19"/>
        <v>0</v>
      </c>
      <c r="I252" s="46">
        <f>IF('Čistá souč. dotace měsíční'!I251&gt;0,G252-H252,0)</f>
        <v>0</v>
      </c>
    </row>
    <row r="253" spans="1:9" x14ac:dyDescent="0.25">
      <c r="A253" s="29">
        <v>246</v>
      </c>
      <c r="B253" s="34">
        <f>'Financni toky měsíční'!D250+'Financni toky měsíční'!C250</f>
        <v>0</v>
      </c>
      <c r="C253" s="36">
        <f>'Financni toky měsíční'!C250</f>
        <v>0</v>
      </c>
      <c r="D253" s="46">
        <f t="shared" si="16"/>
        <v>0</v>
      </c>
      <c r="E253" s="35">
        <f>POWER(('Vstupní data'!B$22),A253/12)</f>
        <v>1.2262758135607599</v>
      </c>
      <c r="F253" s="35">
        <f t="shared" si="17"/>
        <v>0.81547722701655623</v>
      </c>
      <c r="G253" s="34">
        <f t="shared" si="18"/>
        <v>0</v>
      </c>
      <c r="H253" s="36">
        <f t="shared" si="19"/>
        <v>0</v>
      </c>
      <c r="I253" s="46">
        <f>IF('Čistá souč. dotace měsíční'!I252&gt;0,G253-H253,0)</f>
        <v>0</v>
      </c>
    </row>
    <row r="254" spans="1:9" x14ac:dyDescent="0.25">
      <c r="A254" s="29">
        <v>247</v>
      </c>
      <c r="B254" s="34">
        <f>'Financni toky měsíční'!D251+'Financni toky měsíční'!C251</f>
        <v>0</v>
      </c>
      <c r="C254" s="36">
        <f>'Financni toky měsíční'!C251</f>
        <v>0</v>
      </c>
      <c r="D254" s="46">
        <f t="shared" si="16"/>
        <v>0</v>
      </c>
      <c r="E254" s="35">
        <f>POWER(('Vstupní data'!B$22),A254/12)</f>
        <v>1.2272930560868094</v>
      </c>
      <c r="F254" s="35">
        <f t="shared" si="17"/>
        <v>0.81480131826743396</v>
      </c>
      <c r="G254" s="34">
        <f t="shared" si="18"/>
        <v>0</v>
      </c>
      <c r="H254" s="36">
        <f t="shared" si="19"/>
        <v>0</v>
      </c>
      <c r="I254" s="46">
        <f>IF('Čistá souč. dotace měsíční'!I253&gt;0,G254-H254,0)</f>
        <v>0</v>
      </c>
    </row>
    <row r="255" spans="1:9" x14ac:dyDescent="0.25">
      <c r="A255" s="29">
        <v>248</v>
      </c>
      <c r="B255" s="34">
        <f>'Financni toky měsíční'!D252+'Financni toky měsíční'!C252</f>
        <v>0</v>
      </c>
      <c r="C255" s="36">
        <f>'Financni toky měsíční'!C252</f>
        <v>0</v>
      </c>
      <c r="D255" s="46">
        <f t="shared" si="16"/>
        <v>0</v>
      </c>
      <c r="E255" s="35">
        <f>POWER(('Vstupní data'!B$22),A255/12)</f>
        <v>1.2283111424543061</v>
      </c>
      <c r="F255" s="35">
        <f t="shared" si="17"/>
        <v>0.81412596974565066</v>
      </c>
      <c r="G255" s="34">
        <f t="shared" si="18"/>
        <v>0</v>
      </c>
      <c r="H255" s="36">
        <f t="shared" si="19"/>
        <v>0</v>
      </c>
      <c r="I255" s="46">
        <f>IF('Čistá souč. dotace měsíční'!I254&gt;0,G255-H255,0)</f>
        <v>0</v>
      </c>
    </row>
    <row r="256" spans="1:9" x14ac:dyDescent="0.25">
      <c r="A256" s="29">
        <v>249</v>
      </c>
      <c r="B256" s="34">
        <f>'Financni toky měsíční'!D253+'Financni toky měsíční'!C253</f>
        <v>0</v>
      </c>
      <c r="C256" s="36">
        <f>'Financni toky měsíční'!C253</f>
        <v>0</v>
      </c>
      <c r="D256" s="46">
        <f t="shared" si="16"/>
        <v>0</v>
      </c>
      <c r="E256" s="35">
        <f>POWER(('Vstupní data'!B$22),A256/12)</f>
        <v>1.229330073363248</v>
      </c>
      <c r="F256" s="35">
        <f t="shared" si="17"/>
        <v>0.8134511809868622</v>
      </c>
      <c r="G256" s="34">
        <f t="shared" si="18"/>
        <v>0</v>
      </c>
      <c r="H256" s="36">
        <f t="shared" si="19"/>
        <v>0</v>
      </c>
      <c r="I256" s="46">
        <f>IF('Čistá souč. dotace měsíční'!I255&gt;0,G256-H256,0)</f>
        <v>0</v>
      </c>
    </row>
    <row r="257" spans="1:9" x14ac:dyDescent="0.25">
      <c r="A257" s="29">
        <v>250</v>
      </c>
      <c r="B257" s="34">
        <f>'Financni toky měsíční'!D254+'Financni toky měsíční'!C254</f>
        <v>0</v>
      </c>
      <c r="C257" s="36">
        <f>'Financni toky měsíční'!C254</f>
        <v>0</v>
      </c>
      <c r="D257" s="46">
        <f t="shared" si="16"/>
        <v>0</v>
      </c>
      <c r="E257" s="35">
        <f>POWER(('Vstupní data'!B$22),A257/12)</f>
        <v>1.2303498495142149</v>
      </c>
      <c r="F257" s="35">
        <f t="shared" si="17"/>
        <v>0.81277695152710827</v>
      </c>
      <c r="G257" s="34">
        <f t="shared" si="18"/>
        <v>0</v>
      </c>
      <c r="H257" s="36">
        <f t="shared" si="19"/>
        <v>0</v>
      </c>
      <c r="I257" s="46">
        <f>IF('Čistá souč. dotace měsíční'!I256&gt;0,G257-H257,0)</f>
        <v>0</v>
      </c>
    </row>
    <row r="258" spans="1:9" x14ac:dyDescent="0.25">
      <c r="A258" s="29">
        <v>251</v>
      </c>
      <c r="B258" s="34">
        <f>'Financni toky měsíční'!D255+'Financni toky měsíční'!C255</f>
        <v>0</v>
      </c>
      <c r="C258" s="36">
        <f>'Financni toky měsíční'!C255</f>
        <v>0</v>
      </c>
      <c r="D258" s="46">
        <f t="shared" si="16"/>
        <v>0</v>
      </c>
      <c r="E258" s="35">
        <f>POWER(('Vstupní data'!B$22),A258/12)</f>
        <v>1.2313704716083671</v>
      </c>
      <c r="F258" s="35">
        <f t="shared" si="17"/>
        <v>0.81210328090281381</v>
      </c>
      <c r="G258" s="34">
        <f t="shared" si="18"/>
        <v>0</v>
      </c>
      <c r="H258" s="36">
        <f t="shared" si="19"/>
        <v>0</v>
      </c>
      <c r="I258" s="46">
        <f>IF('Čistá souč. dotace měsíční'!I257&gt;0,G258-H258,0)</f>
        <v>0</v>
      </c>
    </row>
    <row r="259" spans="1:9" x14ac:dyDescent="0.25">
      <c r="A259" s="29">
        <v>252</v>
      </c>
      <c r="B259" s="34">
        <f>'Financni toky měsíční'!D256+'Financni toky měsíční'!C256</f>
        <v>0</v>
      </c>
      <c r="C259" s="36">
        <f>'Financni toky měsíční'!C256</f>
        <v>0</v>
      </c>
      <c r="D259" s="46">
        <f t="shared" si="16"/>
        <v>0</v>
      </c>
      <c r="E259" s="35">
        <f>POWER(('Vstupní data'!B$22),A259/12)</f>
        <v>1.2323919403474466</v>
      </c>
      <c r="F259" s="35">
        <f t="shared" si="17"/>
        <v>0.81143016865078765</v>
      </c>
      <c r="G259" s="34">
        <f t="shared" si="18"/>
        <v>0</v>
      </c>
      <c r="H259" s="36">
        <f t="shared" si="19"/>
        <v>0</v>
      </c>
      <c r="I259" s="46">
        <f>IF('Čistá souč. dotace měsíční'!I258&gt;0,G259-H259,0)</f>
        <v>0</v>
      </c>
    </row>
    <row r="260" spans="1:9" x14ac:dyDescent="0.25">
      <c r="A260" s="29">
        <v>253</v>
      </c>
      <c r="B260" s="34">
        <f>'Financni toky měsíční'!D257+'Financni toky měsíční'!C257</f>
        <v>0</v>
      </c>
      <c r="C260" s="36">
        <f>'Financni toky měsíční'!C257</f>
        <v>0</v>
      </c>
      <c r="D260" s="46">
        <f t="shared" si="16"/>
        <v>0</v>
      </c>
      <c r="E260" s="35">
        <f>POWER(('Vstupní data'!B$22),A260/12)</f>
        <v>1.233414256433778</v>
      </c>
      <c r="F260" s="35">
        <f t="shared" si="17"/>
        <v>0.81075761430822246</v>
      </c>
      <c r="G260" s="34">
        <f t="shared" si="18"/>
        <v>0</v>
      </c>
      <c r="H260" s="36">
        <f t="shared" si="19"/>
        <v>0</v>
      </c>
      <c r="I260" s="46">
        <f>IF('Čistá souč. dotace měsíční'!I259&gt;0,G260-H260,0)</f>
        <v>0</v>
      </c>
    </row>
    <row r="261" spans="1:9" x14ac:dyDescent="0.25">
      <c r="A261" s="29">
        <v>254</v>
      </c>
      <c r="B261" s="34">
        <f>'Financni toky měsíční'!D258+'Financni toky měsíční'!C258</f>
        <v>0</v>
      </c>
      <c r="C261" s="36">
        <f>'Financni toky měsíční'!C258</f>
        <v>0</v>
      </c>
      <c r="D261" s="46">
        <f t="shared" si="16"/>
        <v>0</v>
      </c>
      <c r="E261" s="35">
        <f>POWER(('Vstupní data'!B$22),A261/12)</f>
        <v>1.234437420570268</v>
      </c>
      <c r="F261" s="35">
        <f t="shared" si="17"/>
        <v>0.81008561741269491</v>
      </c>
      <c r="G261" s="34">
        <f t="shared" si="18"/>
        <v>0</v>
      </c>
      <c r="H261" s="36">
        <f t="shared" si="19"/>
        <v>0</v>
      </c>
      <c r="I261" s="46">
        <f>IF('Čistá souč. dotace měsíční'!I260&gt;0,G261-H261,0)</f>
        <v>0</v>
      </c>
    </row>
    <row r="262" spans="1:9" x14ac:dyDescent="0.25">
      <c r="A262" s="29">
        <v>255</v>
      </c>
      <c r="B262" s="34">
        <f>'Financni toky měsíční'!D259+'Financni toky měsíční'!C259</f>
        <v>0</v>
      </c>
      <c r="C262" s="36">
        <f>'Financni toky měsíční'!C259</f>
        <v>0</v>
      </c>
      <c r="D262" s="46">
        <f t="shared" si="16"/>
        <v>0</v>
      </c>
      <c r="E262" s="35">
        <f>POWER(('Vstupní data'!B$22),A262/12)</f>
        <v>1.2354614334604062</v>
      </c>
      <c r="F262" s="35">
        <f t="shared" si="17"/>
        <v>0.80941417750216471</v>
      </c>
      <c r="G262" s="34">
        <f t="shared" si="18"/>
        <v>0</v>
      </c>
      <c r="H262" s="36">
        <f t="shared" si="19"/>
        <v>0</v>
      </c>
      <c r="I262" s="46">
        <f>IF('Čistá souč. dotace měsíční'!I261&gt;0,G262-H262,0)</f>
        <v>0</v>
      </c>
    </row>
    <row r="263" spans="1:9" x14ac:dyDescent="0.25">
      <c r="A263" s="29">
        <v>256</v>
      </c>
      <c r="B263" s="34">
        <f>'Financni toky měsíční'!D260+'Financni toky měsíční'!C260</f>
        <v>0</v>
      </c>
      <c r="C263" s="36">
        <f>'Financni toky měsíční'!C260</f>
        <v>0</v>
      </c>
      <c r="D263" s="46">
        <f t="shared" si="16"/>
        <v>0</v>
      </c>
      <c r="E263" s="35">
        <f>POWER(('Vstupní data'!B$22),A263/12)</f>
        <v>1.2364862958082663</v>
      </c>
      <c r="F263" s="35">
        <f t="shared" si="17"/>
        <v>0.80874329411497448</v>
      </c>
      <c r="G263" s="34">
        <f t="shared" si="18"/>
        <v>0</v>
      </c>
      <c r="H263" s="36">
        <f t="shared" si="19"/>
        <v>0</v>
      </c>
      <c r="I263" s="46">
        <f>IF('Čistá souč. dotace měsíční'!I262&gt;0,G263-H263,0)</f>
        <v>0</v>
      </c>
    </row>
    <row r="264" spans="1:9" x14ac:dyDescent="0.25">
      <c r="A264" s="29">
        <v>257</v>
      </c>
      <c r="B264" s="34">
        <f>'Financni toky měsíční'!D261+'Financni toky měsíční'!C261</f>
        <v>0</v>
      </c>
      <c r="C264" s="36">
        <f>'Financni toky měsíční'!C261</f>
        <v>0</v>
      </c>
      <c r="D264" s="46">
        <f t="shared" si="16"/>
        <v>0</v>
      </c>
      <c r="E264" s="35">
        <f>POWER(('Vstupní data'!B$22),A264/12)</f>
        <v>1.2375120083185063</v>
      </c>
      <c r="F264" s="35">
        <f t="shared" si="17"/>
        <v>0.8080729667898493</v>
      </c>
      <c r="G264" s="34">
        <f t="shared" si="18"/>
        <v>0</v>
      </c>
      <c r="H264" s="36">
        <f t="shared" si="19"/>
        <v>0</v>
      </c>
      <c r="I264" s="46">
        <f>IF('Čistá souč. dotace měsíční'!I263&gt;0,G264-H264,0)</f>
        <v>0</v>
      </c>
    </row>
    <row r="265" spans="1:9" x14ac:dyDescent="0.25">
      <c r="A265" s="29">
        <v>258</v>
      </c>
      <c r="B265" s="34">
        <f>'Financni toky měsíční'!D262+'Financni toky měsíční'!C262</f>
        <v>0</v>
      </c>
      <c r="C265" s="36">
        <f>'Financni toky měsíční'!C262</f>
        <v>0</v>
      </c>
      <c r="D265" s="46">
        <f t="shared" si="16"/>
        <v>0</v>
      </c>
      <c r="E265" s="35">
        <f>POWER(('Vstupní data'!B$22),A265/12)</f>
        <v>1.2385385716963675</v>
      </c>
      <c r="F265" s="35">
        <f t="shared" si="17"/>
        <v>0.80740319506589731</v>
      </c>
      <c r="G265" s="34">
        <f t="shared" si="18"/>
        <v>0</v>
      </c>
      <c r="H265" s="36">
        <f t="shared" si="19"/>
        <v>0</v>
      </c>
      <c r="I265" s="46">
        <f>IF('Čistá souč. dotace měsíční'!I264&gt;0,G265-H265,0)</f>
        <v>0</v>
      </c>
    </row>
    <row r="266" spans="1:9" x14ac:dyDescent="0.25">
      <c r="A266" s="29">
        <v>259</v>
      </c>
      <c r="B266" s="34">
        <f>'Financni toky měsíční'!D263+'Financni toky měsíční'!C263</f>
        <v>0</v>
      </c>
      <c r="C266" s="36">
        <f>'Financni toky měsíční'!C263</f>
        <v>0</v>
      </c>
      <c r="D266" s="46">
        <f t="shared" si="16"/>
        <v>0</v>
      </c>
      <c r="E266" s="35">
        <f>POWER(('Vstupní data'!B$22),A266/12)</f>
        <v>1.2395659866476776</v>
      </c>
      <c r="F266" s="35">
        <f t="shared" si="17"/>
        <v>0.80673397848260775</v>
      </c>
      <c r="G266" s="34">
        <f t="shared" si="18"/>
        <v>0</v>
      </c>
      <c r="H266" s="36">
        <f t="shared" si="19"/>
        <v>0</v>
      </c>
      <c r="I266" s="46">
        <f>IF('Čistá souč. dotace měsíční'!I265&gt;0,G266-H266,0)</f>
        <v>0</v>
      </c>
    </row>
    <row r="267" spans="1:9" x14ac:dyDescent="0.25">
      <c r="A267" s="29">
        <v>260</v>
      </c>
      <c r="B267" s="34">
        <f>'Financni toky měsíční'!D264+'Financni toky měsíční'!C264</f>
        <v>0</v>
      </c>
      <c r="C267" s="36">
        <f>'Financni toky měsíční'!C264</f>
        <v>0</v>
      </c>
      <c r="D267" s="46">
        <f t="shared" si="16"/>
        <v>0</v>
      </c>
      <c r="E267" s="35">
        <f>POWER(('Vstupní data'!B$22),A267/12)</f>
        <v>1.240594253878849</v>
      </c>
      <c r="F267" s="35">
        <f t="shared" si="17"/>
        <v>0.80606531657985225</v>
      </c>
      <c r="G267" s="34">
        <f t="shared" si="18"/>
        <v>0</v>
      </c>
      <c r="H267" s="36">
        <f t="shared" si="19"/>
        <v>0</v>
      </c>
      <c r="I267" s="46">
        <f>IF('Čistá souč. dotace měsíční'!I266&gt;0,G267-H267,0)</f>
        <v>0</v>
      </c>
    </row>
    <row r="268" spans="1:9" x14ac:dyDescent="0.25">
      <c r="A268" s="29">
        <v>261</v>
      </c>
      <c r="B268" s="34">
        <f>'Financni toky měsíční'!D265+'Financni toky měsíční'!C265</f>
        <v>0</v>
      </c>
      <c r="C268" s="36">
        <f>'Financni toky měsíční'!C265</f>
        <v>0</v>
      </c>
      <c r="D268" s="46">
        <f t="shared" si="16"/>
        <v>0</v>
      </c>
      <c r="E268" s="35">
        <f>POWER(('Vstupní data'!B$22),A268/12)</f>
        <v>1.2416233740968805</v>
      </c>
      <c r="F268" s="35">
        <f t="shared" si="17"/>
        <v>0.80539720889788335</v>
      </c>
      <c r="G268" s="34">
        <f t="shared" si="18"/>
        <v>0</v>
      </c>
      <c r="H268" s="36">
        <f t="shared" si="19"/>
        <v>0</v>
      </c>
      <c r="I268" s="46">
        <f>IF('Čistá souč. dotace měsíční'!I267&gt;0,G268-H268,0)</f>
        <v>0</v>
      </c>
    </row>
    <row r="269" spans="1:9" x14ac:dyDescent="0.25">
      <c r="A269" s="29">
        <v>262</v>
      </c>
      <c r="B269" s="34">
        <f>'Financni toky měsíční'!D266+'Financni toky měsíční'!C266</f>
        <v>0</v>
      </c>
      <c r="C269" s="36">
        <f>'Financni toky měsíční'!C266</f>
        <v>0</v>
      </c>
      <c r="D269" s="46">
        <f t="shared" si="16"/>
        <v>0</v>
      </c>
      <c r="E269" s="35">
        <f>POWER(('Vstupní data'!B$22),A269/12)</f>
        <v>1.2426533480093571</v>
      </c>
      <c r="F269" s="35">
        <f t="shared" si="17"/>
        <v>0.80472965497733484</v>
      </c>
      <c r="G269" s="34">
        <f t="shared" si="18"/>
        <v>0</v>
      </c>
      <c r="H269" s="36">
        <f t="shared" si="19"/>
        <v>0</v>
      </c>
      <c r="I269" s="46">
        <f>IF('Čistá souč. dotace měsíční'!I268&gt;0,G269-H269,0)</f>
        <v>0</v>
      </c>
    </row>
    <row r="270" spans="1:9" x14ac:dyDescent="0.25">
      <c r="A270" s="29">
        <v>263</v>
      </c>
      <c r="B270" s="34">
        <f>'Financni toky měsíční'!D267+'Financni toky měsíční'!C267</f>
        <v>0</v>
      </c>
      <c r="C270" s="36">
        <f>'Financni toky měsíční'!C267</f>
        <v>0</v>
      </c>
      <c r="D270" s="46">
        <f t="shared" si="16"/>
        <v>0</v>
      </c>
      <c r="E270" s="35">
        <f>POWER(('Vstupní data'!B$22),A270/12)</f>
        <v>1.2436841763244508</v>
      </c>
      <c r="F270" s="35">
        <f t="shared" si="17"/>
        <v>0.80406265435922153</v>
      </c>
      <c r="G270" s="34">
        <f t="shared" si="18"/>
        <v>0</v>
      </c>
      <c r="H270" s="36">
        <f t="shared" si="19"/>
        <v>0</v>
      </c>
      <c r="I270" s="46">
        <f>IF('Čistá souč. dotace měsíční'!I269&gt;0,G270-H270,0)</f>
        <v>0</v>
      </c>
    </row>
    <row r="271" spans="1:9" x14ac:dyDescent="0.25">
      <c r="A271" s="29">
        <v>264</v>
      </c>
      <c r="B271" s="34">
        <f>'Financni toky měsíční'!D268+'Financni toky měsíční'!C268</f>
        <v>0</v>
      </c>
      <c r="C271" s="36">
        <f>'Financni toky měsíční'!C268</f>
        <v>0</v>
      </c>
      <c r="D271" s="46">
        <f t="shared" si="16"/>
        <v>0</v>
      </c>
      <c r="E271" s="35">
        <f>POWER(('Vstupní data'!B$22),A271/12)</f>
        <v>1.2447158597509214</v>
      </c>
      <c r="F271" s="35">
        <f t="shared" si="17"/>
        <v>0.80339620658493804</v>
      </c>
      <c r="G271" s="34">
        <f t="shared" si="18"/>
        <v>0</v>
      </c>
      <c r="H271" s="36">
        <f t="shared" si="19"/>
        <v>0</v>
      </c>
      <c r="I271" s="46">
        <f>IF('Čistá souč. dotace měsíční'!I270&gt;0,G271-H271,0)</f>
        <v>0</v>
      </c>
    </row>
    <row r="272" spans="1:9" x14ac:dyDescent="0.25">
      <c r="A272" s="29">
        <v>265</v>
      </c>
      <c r="B272" s="34">
        <f>'Financni toky měsíční'!D269+'Financni toky měsíční'!C269</f>
        <v>0</v>
      </c>
      <c r="C272" s="36">
        <f>'Financni toky měsíční'!C269</f>
        <v>0</v>
      </c>
      <c r="D272" s="46">
        <f t="shared" si="16"/>
        <v>0</v>
      </c>
      <c r="E272" s="35">
        <f>POWER(('Vstupní data'!B$22),A272/12)</f>
        <v>1.2457483989981157</v>
      </c>
      <c r="F272" s="35">
        <f t="shared" si="17"/>
        <v>0.80273031119625993</v>
      </c>
      <c r="G272" s="34">
        <f t="shared" si="18"/>
        <v>0</v>
      </c>
      <c r="H272" s="36">
        <f t="shared" si="19"/>
        <v>0</v>
      </c>
      <c r="I272" s="46">
        <f>IF('Čistá souč. dotace měsíční'!I271&gt;0,G272-H272,0)</f>
        <v>0</v>
      </c>
    </row>
    <row r="273" spans="1:9" x14ac:dyDescent="0.25">
      <c r="A273" s="29">
        <v>266</v>
      </c>
      <c r="B273" s="34">
        <f>'Financni toky měsíční'!D270+'Financni toky měsíční'!C270</f>
        <v>0</v>
      </c>
      <c r="C273" s="36">
        <f>'Financni toky měsíční'!C270</f>
        <v>0</v>
      </c>
      <c r="D273" s="46">
        <f t="shared" si="16"/>
        <v>0</v>
      </c>
      <c r="E273" s="35">
        <f>POWER(('Vstupní data'!B$22),A273/12)</f>
        <v>1.2467817947759705</v>
      </c>
      <c r="F273" s="35">
        <f t="shared" si="17"/>
        <v>0.80206496773534153</v>
      </c>
      <c r="G273" s="34">
        <f t="shared" si="18"/>
        <v>0</v>
      </c>
      <c r="H273" s="36">
        <f t="shared" si="19"/>
        <v>0</v>
      </c>
      <c r="I273" s="46">
        <f>IF('Čistá souč. dotace měsíční'!I272&gt;0,G273-H273,0)</f>
        <v>0</v>
      </c>
    </row>
    <row r="274" spans="1:9" x14ac:dyDescent="0.25">
      <c r="A274" s="29">
        <v>267</v>
      </c>
      <c r="B274" s="34">
        <f>'Financni toky měsíční'!D271+'Financni toky měsíční'!C271</f>
        <v>0</v>
      </c>
      <c r="C274" s="36">
        <f>'Financni toky měsíční'!C271</f>
        <v>0</v>
      </c>
      <c r="D274" s="46">
        <f t="shared" si="16"/>
        <v>0</v>
      </c>
      <c r="E274" s="35">
        <f>POWER(('Vstupní data'!B$22),A274/12)</f>
        <v>1.2478160477950102</v>
      </c>
      <c r="F274" s="35">
        <f t="shared" si="17"/>
        <v>0.80140017574471756</v>
      </c>
      <c r="G274" s="34">
        <f t="shared" si="18"/>
        <v>0</v>
      </c>
      <c r="H274" s="36">
        <f t="shared" si="19"/>
        <v>0</v>
      </c>
      <c r="I274" s="46">
        <f>IF('Čistá souč. dotace měsíční'!I273&gt;0,G274-H274,0)</f>
        <v>0</v>
      </c>
    </row>
    <row r="275" spans="1:9" x14ac:dyDescent="0.25">
      <c r="A275" s="29">
        <v>268</v>
      </c>
      <c r="B275" s="34">
        <f>'Financni toky měsíční'!D272+'Financni toky měsíční'!C272</f>
        <v>0</v>
      </c>
      <c r="C275" s="36">
        <f>'Financni toky měsíční'!C272</f>
        <v>0</v>
      </c>
      <c r="D275" s="46">
        <f t="shared" si="16"/>
        <v>0</v>
      </c>
      <c r="E275" s="35">
        <f>POWER(('Vstupní data'!B$22),A275/12)</f>
        <v>1.2488511587663491</v>
      </c>
      <c r="F275" s="35">
        <f t="shared" si="17"/>
        <v>0.80073593476730132</v>
      </c>
      <c r="G275" s="34">
        <f t="shared" si="18"/>
        <v>0</v>
      </c>
      <c r="H275" s="36">
        <f t="shared" si="19"/>
        <v>0</v>
      </c>
      <c r="I275" s="46">
        <f>IF('Čistá souč. dotace měsíční'!I274&gt;0,G275-H275,0)</f>
        <v>0</v>
      </c>
    </row>
    <row r="276" spans="1:9" x14ac:dyDescent="0.25">
      <c r="A276" s="29">
        <v>269</v>
      </c>
      <c r="B276" s="34">
        <f>'Financni toky měsíční'!D273+'Financni toky měsíční'!C273</f>
        <v>0</v>
      </c>
      <c r="C276" s="36">
        <f>'Financni toky měsíční'!C273</f>
        <v>0</v>
      </c>
      <c r="D276" s="46">
        <f t="shared" si="16"/>
        <v>0</v>
      </c>
      <c r="E276" s="35">
        <f>POWER(('Vstupní data'!B$22),A276/12)</f>
        <v>1.2498871284016912</v>
      </c>
      <c r="F276" s="35">
        <f t="shared" si="17"/>
        <v>0.80007224434638546</v>
      </c>
      <c r="G276" s="34">
        <f t="shared" si="18"/>
        <v>0</v>
      </c>
      <c r="H276" s="36">
        <f t="shared" si="19"/>
        <v>0</v>
      </c>
      <c r="I276" s="46">
        <f>IF('Čistá souč. dotace měsíční'!I275&gt;0,G276-H276,0)</f>
        <v>0</v>
      </c>
    </row>
    <row r="277" spans="1:9" x14ac:dyDescent="0.25">
      <c r="A277" s="29">
        <v>270</v>
      </c>
      <c r="B277" s="34">
        <f>'Financni toky měsíční'!D274+'Financni toky měsíční'!C274</f>
        <v>0</v>
      </c>
      <c r="C277" s="36">
        <f>'Financni toky měsíční'!C274</f>
        <v>0</v>
      </c>
      <c r="D277" s="46">
        <f t="shared" si="16"/>
        <v>0</v>
      </c>
      <c r="E277" s="35">
        <f>POWER(('Vstupní data'!B$22),A277/12)</f>
        <v>1.2509239574133313</v>
      </c>
      <c r="F277" s="35">
        <f t="shared" si="17"/>
        <v>0.7994091040256408</v>
      </c>
      <c r="G277" s="34">
        <f t="shared" si="18"/>
        <v>0</v>
      </c>
      <c r="H277" s="36">
        <f t="shared" si="19"/>
        <v>0</v>
      </c>
      <c r="I277" s="46">
        <f>IF('Čistá souč. dotace měsíční'!I276&gt;0,G277-H277,0)</f>
        <v>0</v>
      </c>
    </row>
    <row r="278" spans="1:9" x14ac:dyDescent="0.25">
      <c r="A278" s="29">
        <v>271</v>
      </c>
      <c r="B278" s="34">
        <f>'Financni toky měsíční'!D275+'Financni toky měsíční'!C275</f>
        <v>0</v>
      </c>
      <c r="C278" s="36">
        <f>'Financni toky měsíční'!C275</f>
        <v>0</v>
      </c>
      <c r="D278" s="46">
        <f t="shared" si="16"/>
        <v>0</v>
      </c>
      <c r="E278" s="35">
        <f>POWER(('Vstupní data'!B$22),A278/12)</f>
        <v>1.2519616465141543</v>
      </c>
      <c r="F278" s="35">
        <f t="shared" si="17"/>
        <v>0.79874651334911662</v>
      </c>
      <c r="G278" s="34">
        <f t="shared" si="18"/>
        <v>0</v>
      </c>
      <c r="H278" s="36">
        <f t="shared" si="19"/>
        <v>0</v>
      </c>
      <c r="I278" s="46">
        <f>IF('Čistá souč. dotace měsíční'!I277&gt;0,G278-H278,0)</f>
        <v>0</v>
      </c>
    </row>
    <row r="279" spans="1:9" x14ac:dyDescent="0.25">
      <c r="A279" s="29">
        <v>272</v>
      </c>
      <c r="B279" s="34">
        <f>'Financni toky měsíční'!D276+'Financni toky měsíční'!C276</f>
        <v>0</v>
      </c>
      <c r="C279" s="36">
        <f>'Financni toky měsíční'!C276</f>
        <v>0</v>
      </c>
      <c r="D279" s="46">
        <f t="shared" si="16"/>
        <v>0</v>
      </c>
      <c r="E279" s="35">
        <f>POWER(('Vstupní data'!B$22),A279/12)</f>
        <v>1.2530001964176376</v>
      </c>
      <c r="F279" s="35">
        <f t="shared" si="17"/>
        <v>0.79808447186123976</v>
      </c>
      <c r="G279" s="34">
        <f t="shared" si="18"/>
        <v>0</v>
      </c>
      <c r="H279" s="36">
        <f t="shared" si="19"/>
        <v>0</v>
      </c>
      <c r="I279" s="46">
        <f>IF('Čistá souč. dotace měsíční'!I278&gt;0,G279-H279,0)</f>
        <v>0</v>
      </c>
    </row>
    <row r="280" spans="1:9" x14ac:dyDescent="0.25">
      <c r="A280" s="29">
        <v>273</v>
      </c>
      <c r="B280" s="34">
        <f>'Financni toky měsíční'!D277+'Financni toky měsíční'!C277</f>
        <v>0</v>
      </c>
      <c r="C280" s="36">
        <f>'Financni toky měsíční'!C277</f>
        <v>0</v>
      </c>
      <c r="D280" s="46">
        <f t="shared" si="16"/>
        <v>0</v>
      </c>
      <c r="E280" s="35">
        <f>POWER(('Vstupní data'!B$22),A280/12)</f>
        <v>1.2540396078378493</v>
      </c>
      <c r="F280" s="35">
        <f t="shared" si="17"/>
        <v>0.79742297910681514</v>
      </c>
      <c r="G280" s="34">
        <f t="shared" si="18"/>
        <v>0</v>
      </c>
      <c r="H280" s="36">
        <f t="shared" si="19"/>
        <v>0</v>
      </c>
      <c r="I280" s="46">
        <f>IF('Čistá souč. dotace měsíční'!I279&gt;0,G280-H280,0)</f>
        <v>0</v>
      </c>
    </row>
    <row r="281" spans="1:9" x14ac:dyDescent="0.25">
      <c r="A281" s="29">
        <v>274</v>
      </c>
      <c r="B281" s="34">
        <f>'Financni toky měsíční'!D278+'Financni toky měsíční'!C278</f>
        <v>0</v>
      </c>
      <c r="C281" s="36">
        <f>'Financni toky měsíční'!C278</f>
        <v>0</v>
      </c>
      <c r="D281" s="46">
        <f t="shared" si="16"/>
        <v>0</v>
      </c>
      <c r="E281" s="35">
        <f>POWER(('Vstupní data'!B$22),A281/12)</f>
        <v>1.2550798814894506</v>
      </c>
      <c r="F281" s="35">
        <f t="shared" si="17"/>
        <v>0.79676203463102468</v>
      </c>
      <c r="G281" s="34">
        <f t="shared" si="18"/>
        <v>0</v>
      </c>
      <c r="H281" s="36">
        <f t="shared" si="19"/>
        <v>0</v>
      </c>
      <c r="I281" s="46">
        <f>IF('Čistá souč. dotace měsíční'!I280&gt;0,G281-H281,0)</f>
        <v>0</v>
      </c>
    </row>
    <row r="282" spans="1:9" x14ac:dyDescent="0.25">
      <c r="A282" s="29">
        <v>275</v>
      </c>
      <c r="B282" s="34">
        <f>'Financni toky měsíční'!D279+'Financni toky měsíční'!C279</f>
        <v>0</v>
      </c>
      <c r="C282" s="36">
        <f>'Financni toky měsíční'!C279</f>
        <v>0</v>
      </c>
      <c r="D282" s="46">
        <f t="shared" si="16"/>
        <v>0</v>
      </c>
      <c r="E282" s="35">
        <f>POWER(('Vstupní data'!B$22),A282/12)</f>
        <v>1.2561210180876954</v>
      </c>
      <c r="F282" s="35">
        <f t="shared" si="17"/>
        <v>0.79610163797942723</v>
      </c>
      <c r="G282" s="34">
        <f t="shared" si="18"/>
        <v>0</v>
      </c>
      <c r="H282" s="36">
        <f t="shared" si="19"/>
        <v>0</v>
      </c>
      <c r="I282" s="46">
        <f>IF('Čistá souč. dotace měsíční'!I281&gt;0,G282-H282,0)</f>
        <v>0</v>
      </c>
    </row>
    <row r="283" spans="1:9" x14ac:dyDescent="0.25">
      <c r="A283" s="29">
        <v>276</v>
      </c>
      <c r="B283" s="34">
        <f>'Financni toky měsíční'!D280+'Financni toky měsíční'!C280</f>
        <v>0</v>
      </c>
      <c r="C283" s="36">
        <f>'Financni toky měsíční'!C280</f>
        <v>0</v>
      </c>
      <c r="D283" s="46">
        <f t="shared" si="16"/>
        <v>0</v>
      </c>
      <c r="E283" s="35">
        <f>POWER(('Vstupní data'!B$22),A283/12)</f>
        <v>1.2571630183484304</v>
      </c>
      <c r="F283" s="35">
        <f t="shared" si="17"/>
        <v>0.79544178869795856</v>
      </c>
      <c r="G283" s="34">
        <f t="shared" si="18"/>
        <v>0</v>
      </c>
      <c r="H283" s="36">
        <f t="shared" si="19"/>
        <v>0</v>
      </c>
      <c r="I283" s="46">
        <f>IF('Čistá souč. dotace měsíční'!I282&gt;0,G283-H283,0)</f>
        <v>0</v>
      </c>
    </row>
    <row r="284" spans="1:9" x14ac:dyDescent="0.25">
      <c r="A284" s="29">
        <v>277</v>
      </c>
      <c r="B284" s="34">
        <f>'Financni toky měsíční'!D281+'Financni toky měsíční'!C281</f>
        <v>0</v>
      </c>
      <c r="C284" s="36">
        <f>'Financni toky měsíční'!C281</f>
        <v>0</v>
      </c>
      <c r="D284" s="46">
        <f t="shared" si="16"/>
        <v>0</v>
      </c>
      <c r="E284" s="35">
        <f>POWER(('Vstupní data'!B$22),A284/12)</f>
        <v>1.2582058829880971</v>
      </c>
      <c r="F284" s="35">
        <f t="shared" si="17"/>
        <v>0.79478248633293047</v>
      </c>
      <c r="G284" s="34">
        <f t="shared" si="18"/>
        <v>0</v>
      </c>
      <c r="H284" s="36">
        <f t="shared" si="19"/>
        <v>0</v>
      </c>
      <c r="I284" s="46">
        <f>IF('Čistá souč. dotace měsíční'!I283&gt;0,G284-H284,0)</f>
        <v>0</v>
      </c>
    </row>
    <row r="285" spans="1:9" x14ac:dyDescent="0.25">
      <c r="A285" s="29">
        <v>278</v>
      </c>
      <c r="B285" s="34">
        <f>'Financni toky měsíční'!D282+'Financni toky měsíční'!C282</f>
        <v>0</v>
      </c>
      <c r="C285" s="36">
        <f>'Financni toky měsíční'!C282</f>
        <v>0</v>
      </c>
      <c r="D285" s="46">
        <f t="shared" si="16"/>
        <v>0</v>
      </c>
      <c r="E285" s="35">
        <f>POWER(('Vstupní data'!B$22),A285/12)</f>
        <v>1.2592496127237303</v>
      </c>
      <c r="F285" s="35">
        <f t="shared" si="17"/>
        <v>0.79412373043103124</v>
      </c>
      <c r="G285" s="34">
        <f t="shared" si="18"/>
        <v>0</v>
      </c>
      <c r="H285" s="36">
        <f t="shared" si="19"/>
        <v>0</v>
      </c>
      <c r="I285" s="46">
        <f>IF('Čistá souč. dotace měsíční'!I284&gt;0,G285-H285,0)</f>
        <v>0</v>
      </c>
    </row>
    <row r="286" spans="1:9" x14ac:dyDescent="0.25">
      <c r="A286" s="29">
        <v>279</v>
      </c>
      <c r="B286" s="34">
        <f>'Financni toky měsíční'!D283+'Financni toky měsíční'!C283</f>
        <v>0</v>
      </c>
      <c r="C286" s="36">
        <f>'Financni toky měsíční'!C283</f>
        <v>0</v>
      </c>
      <c r="D286" s="46">
        <f t="shared" si="16"/>
        <v>0</v>
      </c>
      <c r="E286" s="35">
        <f>POWER(('Vstupní data'!B$22),A286/12)</f>
        <v>1.2602942082729605</v>
      </c>
      <c r="F286" s="35">
        <f t="shared" si="17"/>
        <v>0.79346552053932418</v>
      </c>
      <c r="G286" s="34">
        <f t="shared" si="18"/>
        <v>0</v>
      </c>
      <c r="H286" s="36">
        <f t="shared" si="19"/>
        <v>0</v>
      </c>
      <c r="I286" s="46">
        <f>IF('Čistá souč. dotace měsíční'!I285&gt;0,G286-H286,0)</f>
        <v>0</v>
      </c>
    </row>
    <row r="287" spans="1:9" x14ac:dyDescent="0.25">
      <c r="A287" s="29">
        <v>280</v>
      </c>
      <c r="B287" s="34">
        <f>'Financni toky měsíční'!D284+'Financni toky měsíční'!C284</f>
        <v>0</v>
      </c>
      <c r="C287" s="36">
        <f>'Financni toky měsíční'!C284</f>
        <v>0</v>
      </c>
      <c r="D287" s="46">
        <f t="shared" si="16"/>
        <v>0</v>
      </c>
      <c r="E287" s="35">
        <f>POWER(('Vstupní data'!B$22),A287/12)</f>
        <v>1.2613396703540125</v>
      </c>
      <c r="F287" s="35">
        <f t="shared" si="17"/>
        <v>0.79280785620524885</v>
      </c>
      <c r="G287" s="34">
        <f t="shared" si="18"/>
        <v>0</v>
      </c>
      <c r="H287" s="36">
        <f t="shared" si="19"/>
        <v>0</v>
      </c>
      <c r="I287" s="46">
        <f>IF('Čistá souč. dotace měsíční'!I286&gt;0,G287-H287,0)</f>
        <v>0</v>
      </c>
    </row>
    <row r="288" spans="1:9" x14ac:dyDescent="0.25">
      <c r="A288" s="29">
        <v>281</v>
      </c>
      <c r="B288" s="34">
        <f>'Financni toky měsíční'!D285+'Financni toky měsíční'!C285</f>
        <v>0</v>
      </c>
      <c r="C288" s="36">
        <f>'Financni toky měsíční'!C285</f>
        <v>0</v>
      </c>
      <c r="D288" s="46">
        <f t="shared" si="16"/>
        <v>0</v>
      </c>
      <c r="E288" s="35">
        <f>POWER(('Vstupní data'!B$22),A288/12)</f>
        <v>1.2623859996857083</v>
      </c>
      <c r="F288" s="35">
        <f t="shared" si="17"/>
        <v>0.7921507369766192</v>
      </c>
      <c r="G288" s="34">
        <f t="shared" si="18"/>
        <v>0</v>
      </c>
      <c r="H288" s="36">
        <f t="shared" si="19"/>
        <v>0</v>
      </c>
      <c r="I288" s="46">
        <f>IF('Čistá souč. dotace měsíční'!I287&gt;0,G288-H288,0)</f>
        <v>0</v>
      </c>
    </row>
    <row r="289" spans="1:9" x14ac:dyDescent="0.25">
      <c r="A289" s="29">
        <v>282</v>
      </c>
      <c r="B289" s="34">
        <f>'Financni toky měsíční'!D286+'Financni toky měsíční'!C286</f>
        <v>0</v>
      </c>
      <c r="C289" s="36">
        <f>'Financni toky měsíční'!C286</f>
        <v>0</v>
      </c>
      <c r="D289" s="46">
        <f t="shared" si="16"/>
        <v>0</v>
      </c>
      <c r="E289" s="35">
        <f>POWER(('Vstupní data'!B$22),A289/12)</f>
        <v>1.2634331969874646</v>
      </c>
      <c r="F289" s="35">
        <f t="shared" si="17"/>
        <v>0.79149416240162451</v>
      </c>
      <c r="G289" s="34">
        <f t="shared" si="18"/>
        <v>0</v>
      </c>
      <c r="H289" s="36">
        <f t="shared" si="19"/>
        <v>0</v>
      </c>
      <c r="I289" s="46">
        <f>IF('Čistá souč. dotace měsíční'!I288&gt;0,G289-H289,0)</f>
        <v>0</v>
      </c>
    </row>
    <row r="290" spans="1:9" x14ac:dyDescent="0.25">
      <c r="A290" s="29">
        <v>283</v>
      </c>
      <c r="B290" s="34">
        <f>'Financni toky měsíční'!D287+'Financni toky měsíční'!C287</f>
        <v>0</v>
      </c>
      <c r="C290" s="36">
        <f>'Financni toky měsíční'!C287</f>
        <v>0</v>
      </c>
      <c r="D290" s="46">
        <f t="shared" si="16"/>
        <v>0</v>
      </c>
      <c r="E290" s="35">
        <f>POWER(('Vstupní data'!B$22),A290/12)</f>
        <v>1.2644812629792959</v>
      </c>
      <c r="F290" s="35">
        <f t="shared" si="17"/>
        <v>0.79083813202882836</v>
      </c>
      <c r="G290" s="34">
        <f t="shared" si="18"/>
        <v>0</v>
      </c>
      <c r="H290" s="36">
        <f t="shared" si="19"/>
        <v>0</v>
      </c>
      <c r="I290" s="46">
        <f>IF('Čistá souč. dotace měsíční'!I289&gt;0,G290-H290,0)</f>
        <v>0</v>
      </c>
    </row>
    <row r="291" spans="1:9" x14ac:dyDescent="0.25">
      <c r="A291" s="29">
        <v>284</v>
      </c>
      <c r="B291" s="34">
        <f>'Financni toky měsíční'!D288+'Financni toky měsíční'!C288</f>
        <v>0</v>
      </c>
      <c r="C291" s="36">
        <f>'Financni toky měsíční'!C288</f>
        <v>0</v>
      </c>
      <c r="D291" s="46">
        <f t="shared" si="16"/>
        <v>0</v>
      </c>
      <c r="E291" s="35">
        <f>POWER(('Vstupní data'!B$22),A291/12)</f>
        <v>1.2655301983818139</v>
      </c>
      <c r="F291" s="35">
        <f t="shared" si="17"/>
        <v>0.79018264540716809</v>
      </c>
      <c r="G291" s="34">
        <f t="shared" si="18"/>
        <v>0</v>
      </c>
      <c r="H291" s="36">
        <f t="shared" si="19"/>
        <v>0</v>
      </c>
      <c r="I291" s="46">
        <f>IF('Čistá souč. dotace měsíční'!I290&gt;0,G291-H291,0)</f>
        <v>0</v>
      </c>
    </row>
    <row r="292" spans="1:9" x14ac:dyDescent="0.25">
      <c r="A292" s="29">
        <v>285</v>
      </c>
      <c r="B292" s="34">
        <f>'Financni toky měsíční'!D289+'Financni toky měsíční'!C289</f>
        <v>0</v>
      </c>
      <c r="C292" s="36">
        <f>'Financni toky měsíční'!C289</f>
        <v>0</v>
      </c>
      <c r="D292" s="46">
        <f t="shared" si="16"/>
        <v>0</v>
      </c>
      <c r="E292" s="35">
        <f>POWER(('Vstupní data'!B$22),A292/12)</f>
        <v>1.2665800039162278</v>
      </c>
      <c r="F292" s="35">
        <f t="shared" si="17"/>
        <v>0.78952770208595557</v>
      </c>
      <c r="G292" s="34">
        <f t="shared" si="18"/>
        <v>0</v>
      </c>
      <c r="H292" s="36">
        <f t="shared" si="19"/>
        <v>0</v>
      </c>
      <c r="I292" s="46">
        <f>IF('Čistá souč. dotace měsíční'!I291&gt;0,G292-H292,0)</f>
        <v>0</v>
      </c>
    </row>
    <row r="293" spans="1:9" x14ac:dyDescent="0.25">
      <c r="A293" s="29">
        <v>286</v>
      </c>
      <c r="B293" s="34">
        <f>'Financni toky měsíční'!D290+'Financni toky měsíční'!C290</f>
        <v>0</v>
      </c>
      <c r="C293" s="36">
        <f>'Financni toky měsíční'!C290</f>
        <v>0</v>
      </c>
      <c r="D293" s="46">
        <f t="shared" si="16"/>
        <v>0</v>
      </c>
      <c r="E293" s="35">
        <f>POWER(('Vstupní data'!B$22),A293/12)</f>
        <v>1.2676306803043451</v>
      </c>
      <c r="F293" s="35">
        <f t="shared" si="17"/>
        <v>0.7888733016148759</v>
      </c>
      <c r="G293" s="34">
        <f t="shared" si="18"/>
        <v>0</v>
      </c>
      <c r="H293" s="36">
        <f t="shared" si="19"/>
        <v>0</v>
      </c>
      <c r="I293" s="46">
        <f>IF('Čistá souč. dotace měsíční'!I292&gt;0,G293-H293,0)</f>
        <v>0</v>
      </c>
    </row>
    <row r="294" spans="1:9" x14ac:dyDescent="0.25">
      <c r="A294" s="29">
        <v>287</v>
      </c>
      <c r="B294" s="34">
        <f>'Financni toky měsíční'!D291+'Financni toky měsíční'!C291</f>
        <v>0</v>
      </c>
      <c r="C294" s="36">
        <f>'Financni toky měsíční'!C291</f>
        <v>0</v>
      </c>
      <c r="D294" s="46">
        <f t="shared" ref="D294:D357" si="20">B294-C294</f>
        <v>0</v>
      </c>
      <c r="E294" s="35">
        <f>POWER(('Vstupní data'!B$22),A294/12)</f>
        <v>1.2686822282685724</v>
      </c>
      <c r="F294" s="35">
        <f t="shared" ref="F294:F357" si="21">1/E294</f>
        <v>0.78821944354398732</v>
      </c>
      <c r="G294" s="34">
        <f t="shared" ref="G294:G357" si="22">B294*F294</f>
        <v>0</v>
      </c>
      <c r="H294" s="36">
        <f t="shared" ref="H294:H357" si="23">C294*F294</f>
        <v>0</v>
      </c>
      <c r="I294" s="46">
        <f>IF('Čistá souč. dotace měsíční'!I293&gt;0,G294-H294,0)</f>
        <v>0</v>
      </c>
    </row>
    <row r="295" spans="1:9" x14ac:dyDescent="0.25">
      <c r="A295" s="29">
        <v>288</v>
      </c>
      <c r="B295" s="34">
        <f>'Financni toky měsíční'!D292+'Financni toky měsíční'!C292</f>
        <v>0</v>
      </c>
      <c r="C295" s="36">
        <f>'Financni toky měsíční'!C292</f>
        <v>0</v>
      </c>
      <c r="D295" s="46">
        <f t="shared" si="20"/>
        <v>0</v>
      </c>
      <c r="E295" s="35">
        <f>POWER(('Vstupní data'!B$22),A295/12)</f>
        <v>1.269734648531915</v>
      </c>
      <c r="F295" s="35">
        <f t="shared" si="21"/>
        <v>0.78756612742372123</v>
      </c>
      <c r="G295" s="34">
        <f t="shared" si="22"/>
        <v>0</v>
      </c>
      <c r="H295" s="36">
        <f t="shared" si="23"/>
        <v>0</v>
      </c>
      <c r="I295" s="46">
        <f>IF('Čistá souč. dotace měsíční'!I294&gt;0,G295-H295,0)</f>
        <v>0</v>
      </c>
    </row>
    <row r="296" spans="1:9" x14ac:dyDescent="0.25">
      <c r="A296" s="29">
        <v>289</v>
      </c>
      <c r="B296" s="34">
        <f>'Financni toky měsíční'!D293+'Financni toky měsíční'!C293</f>
        <v>0</v>
      </c>
      <c r="C296" s="36">
        <f>'Financni toky měsíční'!C293</f>
        <v>0</v>
      </c>
      <c r="D296" s="46">
        <f t="shared" si="20"/>
        <v>0</v>
      </c>
      <c r="E296" s="35">
        <f>POWER(('Vstupní data'!B$22),A296/12)</f>
        <v>1.2707879418179779</v>
      </c>
      <c r="F296" s="35">
        <f t="shared" si="21"/>
        <v>0.78691335280488173</v>
      </c>
      <c r="G296" s="34">
        <f t="shared" si="22"/>
        <v>0</v>
      </c>
      <c r="H296" s="36">
        <f t="shared" si="23"/>
        <v>0</v>
      </c>
      <c r="I296" s="46">
        <f>IF('Čistá souč. dotace měsíční'!I295&gt;0,G296-H296,0)</f>
        <v>0</v>
      </c>
    </row>
    <row r="297" spans="1:9" x14ac:dyDescent="0.25">
      <c r="A297" s="29">
        <v>290</v>
      </c>
      <c r="B297" s="34">
        <f>'Financni toky měsíční'!D294+'Financni toky měsíční'!C294</f>
        <v>0</v>
      </c>
      <c r="C297" s="36">
        <f>'Financni toky měsíční'!C294</f>
        <v>0</v>
      </c>
      <c r="D297" s="46">
        <f t="shared" si="20"/>
        <v>0</v>
      </c>
      <c r="E297" s="35">
        <f>POWER(('Vstupní data'!B$22),A297/12)</f>
        <v>1.2718421088509677</v>
      </c>
      <c r="F297" s="35">
        <f t="shared" si="21"/>
        <v>0.78626111923864461</v>
      </c>
      <c r="G297" s="34">
        <f t="shared" si="22"/>
        <v>0</v>
      </c>
      <c r="H297" s="36">
        <f t="shared" si="23"/>
        <v>0</v>
      </c>
      <c r="I297" s="46">
        <f>IF('Čistá souč. dotace měsíční'!I296&gt;0,G297-H297,0)</f>
        <v>0</v>
      </c>
    </row>
    <row r="298" spans="1:9" x14ac:dyDescent="0.25">
      <c r="A298" s="29">
        <v>291</v>
      </c>
      <c r="B298" s="34">
        <f>'Financni toky měsíční'!D295+'Financni toky měsíční'!C295</f>
        <v>0</v>
      </c>
      <c r="C298" s="36">
        <f>'Financni toky měsíční'!C295</f>
        <v>0</v>
      </c>
      <c r="D298" s="46">
        <f t="shared" si="20"/>
        <v>0</v>
      </c>
      <c r="E298" s="35">
        <f>POWER(('Vstupní data'!B$22),A298/12)</f>
        <v>1.2728971503556901</v>
      </c>
      <c r="F298" s="35">
        <f t="shared" si="21"/>
        <v>0.78560942627655861</v>
      </c>
      <c r="G298" s="34">
        <f t="shared" si="22"/>
        <v>0</v>
      </c>
      <c r="H298" s="36">
        <f t="shared" si="23"/>
        <v>0</v>
      </c>
      <c r="I298" s="46">
        <f>IF('Čistá souč. dotace měsíční'!I297&gt;0,G298-H298,0)</f>
        <v>0</v>
      </c>
    </row>
    <row r="299" spans="1:9" x14ac:dyDescent="0.25">
      <c r="A299" s="29">
        <v>292</v>
      </c>
      <c r="B299" s="34">
        <f>'Financni toky měsíční'!D296+'Financni toky měsíční'!C296</f>
        <v>0</v>
      </c>
      <c r="C299" s="36">
        <f>'Financni toky měsíční'!C296</f>
        <v>0</v>
      </c>
      <c r="D299" s="46">
        <f t="shared" si="20"/>
        <v>0</v>
      </c>
      <c r="E299" s="35">
        <f>POWER(('Vstupní data'!B$22),A299/12)</f>
        <v>1.2739530670575527</v>
      </c>
      <c r="F299" s="35">
        <f t="shared" si="21"/>
        <v>0.78495827347054337</v>
      </c>
      <c r="G299" s="34">
        <f t="shared" si="22"/>
        <v>0</v>
      </c>
      <c r="H299" s="36">
        <f t="shared" si="23"/>
        <v>0</v>
      </c>
      <c r="I299" s="46">
        <f>IF('Čistá souč. dotace měsíční'!I298&gt;0,G299-H299,0)</f>
        <v>0</v>
      </c>
    </row>
    <row r="300" spans="1:9" x14ac:dyDescent="0.25">
      <c r="A300" s="29">
        <v>293</v>
      </c>
      <c r="B300" s="34">
        <f>'Financni toky měsíční'!D297+'Financni toky měsíční'!C297</f>
        <v>0</v>
      </c>
      <c r="C300" s="36">
        <f>'Financni toky měsíční'!C297</f>
        <v>0</v>
      </c>
      <c r="D300" s="46">
        <f t="shared" si="20"/>
        <v>0</v>
      </c>
      <c r="E300" s="35">
        <f>POWER(('Vstupní data'!B$22),A300/12)</f>
        <v>1.2750098596825652</v>
      </c>
      <c r="F300" s="35">
        <f t="shared" si="21"/>
        <v>0.78430766037289046</v>
      </c>
      <c r="G300" s="34">
        <f t="shared" si="22"/>
        <v>0</v>
      </c>
      <c r="H300" s="36">
        <f t="shared" si="23"/>
        <v>0</v>
      </c>
      <c r="I300" s="46">
        <f>IF('Čistá souč. dotace měsíční'!I299&gt;0,G300-H300,0)</f>
        <v>0</v>
      </c>
    </row>
    <row r="301" spans="1:9" x14ac:dyDescent="0.25">
      <c r="A301" s="29">
        <v>294</v>
      </c>
      <c r="B301" s="34">
        <f>'Financni toky měsíční'!D298+'Financni toky měsíční'!C298</f>
        <v>0</v>
      </c>
      <c r="C301" s="36">
        <f>'Financni toky měsíční'!C298</f>
        <v>0</v>
      </c>
      <c r="D301" s="46">
        <f t="shared" si="20"/>
        <v>0</v>
      </c>
      <c r="E301" s="35">
        <f>POWER(('Vstupní data'!B$22),A301/12)</f>
        <v>1.2760675289573391</v>
      </c>
      <c r="F301" s="35">
        <f t="shared" si="21"/>
        <v>0.78365758653626205</v>
      </c>
      <c r="G301" s="34">
        <f t="shared" si="22"/>
        <v>0</v>
      </c>
      <c r="H301" s="36">
        <f t="shared" si="23"/>
        <v>0</v>
      </c>
      <c r="I301" s="46">
        <f>IF('Čistá souč. dotace měsíční'!I300&gt;0,G301-H301,0)</f>
        <v>0</v>
      </c>
    </row>
    <row r="302" spans="1:9" x14ac:dyDescent="0.25">
      <c r="A302" s="29">
        <v>295</v>
      </c>
      <c r="B302" s="34">
        <f>'Financni toky měsíční'!D299+'Financni toky měsíční'!C299</f>
        <v>0</v>
      </c>
      <c r="C302" s="36">
        <f>'Financni toky měsíční'!C299</f>
        <v>0</v>
      </c>
      <c r="D302" s="46">
        <f t="shared" si="20"/>
        <v>0</v>
      </c>
      <c r="E302" s="35">
        <f>POWER(('Vstupní data'!B$22),A302/12)</f>
        <v>1.277126075609089</v>
      </c>
      <c r="F302" s="35">
        <f t="shared" si="21"/>
        <v>0.78300805151369135</v>
      </c>
      <c r="G302" s="34">
        <f t="shared" si="22"/>
        <v>0</v>
      </c>
      <c r="H302" s="36">
        <f t="shared" si="23"/>
        <v>0</v>
      </c>
      <c r="I302" s="46">
        <f>IF('Čistá souč. dotace měsíční'!I301&gt;0,G302-H302,0)</f>
        <v>0</v>
      </c>
    </row>
    <row r="303" spans="1:9" x14ac:dyDescent="0.25">
      <c r="A303" s="29">
        <v>296</v>
      </c>
      <c r="B303" s="34">
        <f>'Financni toky měsíční'!D300+'Financni toky měsíční'!C300</f>
        <v>0</v>
      </c>
      <c r="C303" s="36">
        <f>'Financni toky měsíční'!C300</f>
        <v>0</v>
      </c>
      <c r="D303" s="46">
        <f t="shared" si="20"/>
        <v>0</v>
      </c>
      <c r="E303" s="35">
        <f>POWER(('Vstupní data'!B$22),A303/12)</f>
        <v>1.2781855003656322</v>
      </c>
      <c r="F303" s="35">
        <f t="shared" si="21"/>
        <v>0.78235905485858226</v>
      </c>
      <c r="G303" s="34">
        <f t="shared" si="22"/>
        <v>0</v>
      </c>
      <c r="H303" s="36">
        <f t="shared" si="23"/>
        <v>0</v>
      </c>
      <c r="I303" s="46">
        <f>IF('Čistá souč. dotace měsíční'!I302&gt;0,G303-H303,0)</f>
        <v>0</v>
      </c>
    </row>
    <row r="304" spans="1:9" x14ac:dyDescent="0.25">
      <c r="A304" s="29">
        <v>297</v>
      </c>
      <c r="B304" s="34">
        <f>'Financni toky měsíční'!D301+'Financni toky měsíční'!C301</f>
        <v>0</v>
      </c>
      <c r="C304" s="36">
        <f>'Financni toky měsíční'!C301</f>
        <v>0</v>
      </c>
      <c r="D304" s="46">
        <f t="shared" si="20"/>
        <v>0</v>
      </c>
      <c r="E304" s="35">
        <f>POWER(('Vstupní data'!B$22),A304/12)</f>
        <v>1.2792458039553902</v>
      </c>
      <c r="F304" s="35">
        <f t="shared" si="21"/>
        <v>0.78171059612470839</v>
      </c>
      <c r="G304" s="34">
        <f t="shared" si="22"/>
        <v>0</v>
      </c>
      <c r="H304" s="36">
        <f t="shared" si="23"/>
        <v>0</v>
      </c>
      <c r="I304" s="46">
        <f>IF('Čistá souč. dotace měsíční'!I303&gt;0,G304-H304,0)</f>
        <v>0</v>
      </c>
    </row>
    <row r="305" spans="1:9" x14ac:dyDescent="0.25">
      <c r="A305" s="29">
        <v>298</v>
      </c>
      <c r="B305" s="34">
        <f>'Financni toky měsíční'!D302+'Financni toky měsíční'!C302</f>
        <v>0</v>
      </c>
      <c r="C305" s="36">
        <f>'Financni toky měsíční'!C302</f>
        <v>0</v>
      </c>
      <c r="D305" s="46">
        <f t="shared" si="20"/>
        <v>0</v>
      </c>
      <c r="E305" s="35">
        <f>POWER(('Vstupní data'!B$22),A305/12)</f>
        <v>1.2803069871073887</v>
      </c>
      <c r="F305" s="35">
        <f t="shared" si="21"/>
        <v>0.78106267486621372</v>
      </c>
      <c r="G305" s="34">
        <f t="shared" si="22"/>
        <v>0</v>
      </c>
      <c r="H305" s="36">
        <f t="shared" si="23"/>
        <v>0</v>
      </c>
      <c r="I305" s="46">
        <f>IF('Čistá souč. dotace měsíční'!I304&gt;0,G305-H305,0)</f>
        <v>0</v>
      </c>
    </row>
    <row r="306" spans="1:9" x14ac:dyDescent="0.25">
      <c r="A306" s="29">
        <v>299</v>
      </c>
      <c r="B306" s="34">
        <f>'Financni toky měsíční'!D303+'Financni toky měsíční'!C303</f>
        <v>0</v>
      </c>
      <c r="C306" s="36">
        <f>'Financni toky měsíční'!C303</f>
        <v>0</v>
      </c>
      <c r="D306" s="46">
        <f t="shared" si="20"/>
        <v>0</v>
      </c>
      <c r="E306" s="35">
        <f>POWER(('Vstupní data'!B$22),A306/12)</f>
        <v>1.281369050551258</v>
      </c>
      <c r="F306" s="35">
        <f t="shared" si="21"/>
        <v>0.78041529063761117</v>
      </c>
      <c r="G306" s="34">
        <f t="shared" si="22"/>
        <v>0</v>
      </c>
      <c r="H306" s="36">
        <f t="shared" si="23"/>
        <v>0</v>
      </c>
      <c r="I306" s="46">
        <f>IF('Čistá souč. dotace měsíční'!I305&gt;0,G306-H306,0)</f>
        <v>0</v>
      </c>
    </row>
    <row r="307" spans="1:9" x14ac:dyDescent="0.25">
      <c r="A307" s="29">
        <v>300</v>
      </c>
      <c r="B307" s="34">
        <f>'Financni toky měsíční'!D304+'Financni toky měsíční'!C304</f>
        <v>0</v>
      </c>
      <c r="C307" s="36">
        <f>'Financni toky měsíční'!C304</f>
        <v>0</v>
      </c>
      <c r="D307" s="46">
        <f t="shared" si="20"/>
        <v>0</v>
      </c>
      <c r="E307" s="35">
        <f>POWER(('Vstupní data'!B$22),A307/12)</f>
        <v>1.2824319950172343</v>
      </c>
      <c r="F307" s="35">
        <f t="shared" si="21"/>
        <v>0.77976844299378323</v>
      </c>
      <c r="G307" s="34">
        <f t="shared" si="22"/>
        <v>0</v>
      </c>
      <c r="H307" s="36">
        <f t="shared" si="23"/>
        <v>0</v>
      </c>
      <c r="I307" s="46">
        <f>IF('Čistá souč. dotace měsíční'!I306&gt;0,G307-H307,0)</f>
        <v>0</v>
      </c>
    </row>
    <row r="308" spans="1:9" x14ac:dyDescent="0.25">
      <c r="A308" s="29">
        <v>301</v>
      </c>
      <c r="B308" s="34">
        <f>'Financni toky měsíční'!D305+'Financni toky měsíční'!C305</f>
        <v>0</v>
      </c>
      <c r="C308" s="36">
        <f>'Financni toky měsíční'!C305</f>
        <v>0</v>
      </c>
      <c r="D308" s="46">
        <f t="shared" si="20"/>
        <v>0</v>
      </c>
      <c r="E308" s="35">
        <f>POWER(('Vstupní data'!B$22),A308/12)</f>
        <v>1.2834958212361578</v>
      </c>
      <c r="F308" s="35">
        <f t="shared" si="21"/>
        <v>0.77912213148998188</v>
      </c>
      <c r="G308" s="34">
        <f t="shared" si="22"/>
        <v>0</v>
      </c>
      <c r="H308" s="36">
        <f t="shared" si="23"/>
        <v>0</v>
      </c>
      <c r="I308" s="46">
        <f>IF('Čistá souč. dotace měsíční'!I307&gt;0,G308-H308,0)</f>
        <v>0</v>
      </c>
    </row>
    <row r="309" spans="1:9" x14ac:dyDescent="0.25">
      <c r="A309" s="29">
        <v>302</v>
      </c>
      <c r="B309" s="34">
        <f>'Financni toky měsíční'!D306+'Financni toky měsíční'!C306</f>
        <v>0</v>
      </c>
      <c r="C309" s="36">
        <f>'Financni toky měsíční'!C306</f>
        <v>0</v>
      </c>
      <c r="D309" s="46">
        <f t="shared" si="20"/>
        <v>0</v>
      </c>
      <c r="E309" s="35">
        <f>POWER(('Vstupní data'!B$22),A309/12)</f>
        <v>1.2845605299394773</v>
      </c>
      <c r="F309" s="35">
        <f t="shared" si="21"/>
        <v>0.77847635568182638</v>
      </c>
      <c r="G309" s="34">
        <f t="shared" si="22"/>
        <v>0</v>
      </c>
      <c r="H309" s="36">
        <f t="shared" si="23"/>
        <v>0</v>
      </c>
      <c r="I309" s="46">
        <f>IF('Čistá souč. dotace měsíční'!I308&gt;0,G309-H309,0)</f>
        <v>0</v>
      </c>
    </row>
    <row r="310" spans="1:9" x14ac:dyDescent="0.25">
      <c r="A310" s="29">
        <v>303</v>
      </c>
      <c r="B310" s="34">
        <f>'Financni toky měsíční'!D307+'Financni toky měsíční'!C307</f>
        <v>0</v>
      </c>
      <c r="C310" s="36">
        <f>'Financni toky měsíční'!C307</f>
        <v>0</v>
      </c>
      <c r="D310" s="46">
        <f t="shared" si="20"/>
        <v>0</v>
      </c>
      <c r="E310" s="35">
        <f>POWER(('Vstupní data'!B$22),A310/12)</f>
        <v>1.2856261218592469</v>
      </c>
      <c r="F310" s="35">
        <f t="shared" si="21"/>
        <v>0.77783111512530556</v>
      </c>
      <c r="G310" s="34">
        <f t="shared" si="22"/>
        <v>0</v>
      </c>
      <c r="H310" s="36">
        <f t="shared" si="23"/>
        <v>0</v>
      </c>
      <c r="I310" s="46">
        <f>IF('Čistá souč. dotace měsíční'!I309&gt;0,G310-H310,0)</f>
        <v>0</v>
      </c>
    </row>
    <row r="311" spans="1:9" x14ac:dyDescent="0.25">
      <c r="A311" s="29">
        <v>304</v>
      </c>
      <c r="B311" s="34">
        <f>'Financni toky měsíční'!D308+'Financni toky měsíční'!C308</f>
        <v>0</v>
      </c>
      <c r="C311" s="36">
        <f>'Financni toky měsíční'!C308</f>
        <v>0</v>
      </c>
      <c r="D311" s="46">
        <f t="shared" si="20"/>
        <v>0</v>
      </c>
      <c r="E311" s="35">
        <f>POWER(('Vstupní data'!B$22),A311/12)</f>
        <v>1.2866925977281283</v>
      </c>
      <c r="F311" s="35">
        <f t="shared" si="21"/>
        <v>0.77718640937677563</v>
      </c>
      <c r="G311" s="34">
        <f t="shared" si="22"/>
        <v>0</v>
      </c>
      <c r="H311" s="36">
        <f t="shared" si="23"/>
        <v>0</v>
      </c>
      <c r="I311" s="46">
        <f>IF('Čistá souč. dotace měsíční'!I310&gt;0,G311-H311,0)</f>
        <v>0</v>
      </c>
    </row>
    <row r="312" spans="1:9" x14ac:dyDescent="0.25">
      <c r="A312" s="29">
        <v>305</v>
      </c>
      <c r="B312" s="34">
        <f>'Financni toky měsíční'!D309+'Financni toky měsíční'!C309</f>
        <v>0</v>
      </c>
      <c r="C312" s="36">
        <f>'Financni toky měsíční'!C309</f>
        <v>0</v>
      </c>
      <c r="D312" s="46">
        <f t="shared" si="20"/>
        <v>0</v>
      </c>
      <c r="E312" s="35">
        <f>POWER(('Vstupní data'!B$22),A312/12)</f>
        <v>1.287759958279391</v>
      </c>
      <c r="F312" s="35">
        <f t="shared" si="21"/>
        <v>0.77654223799296063</v>
      </c>
      <c r="G312" s="34">
        <f t="shared" si="22"/>
        <v>0</v>
      </c>
      <c r="H312" s="36">
        <f t="shared" si="23"/>
        <v>0</v>
      </c>
      <c r="I312" s="46">
        <f>IF('Čistá souč. dotace měsíční'!I311&gt;0,G312-H312,0)</f>
        <v>0</v>
      </c>
    </row>
    <row r="313" spans="1:9" x14ac:dyDescent="0.25">
      <c r="A313" s="29">
        <v>306</v>
      </c>
      <c r="B313" s="34">
        <f>'Financni toky měsíční'!D310+'Financni toky měsíční'!C310</f>
        <v>0</v>
      </c>
      <c r="C313" s="36">
        <f>'Financni toky měsíční'!C310</f>
        <v>0</v>
      </c>
      <c r="D313" s="46">
        <f t="shared" si="20"/>
        <v>0</v>
      </c>
      <c r="E313" s="35">
        <f>POWER(('Vstupní data'!B$22),A313/12)</f>
        <v>1.2888282042469126</v>
      </c>
      <c r="F313" s="35">
        <f t="shared" si="21"/>
        <v>0.77589860053095239</v>
      </c>
      <c r="G313" s="34">
        <f t="shared" si="22"/>
        <v>0</v>
      </c>
      <c r="H313" s="36">
        <f t="shared" si="23"/>
        <v>0</v>
      </c>
      <c r="I313" s="46">
        <f>IF('Čistá souč. dotace měsíční'!I312&gt;0,G313-H313,0)</f>
        <v>0</v>
      </c>
    </row>
    <row r="314" spans="1:9" x14ac:dyDescent="0.25">
      <c r="A314" s="29">
        <v>307</v>
      </c>
      <c r="B314" s="34">
        <f>'Financni toky měsíční'!D311+'Financni toky měsíční'!C311</f>
        <v>0</v>
      </c>
      <c r="C314" s="36">
        <f>'Financni toky měsíční'!C311</f>
        <v>0</v>
      </c>
      <c r="D314" s="46">
        <f t="shared" si="20"/>
        <v>0</v>
      </c>
      <c r="E314" s="35">
        <f>POWER(('Vstupní data'!B$22),A314/12)</f>
        <v>1.2898973363651798</v>
      </c>
      <c r="F314" s="35">
        <f t="shared" si="21"/>
        <v>0.77525549654820924</v>
      </c>
      <c r="G314" s="34">
        <f t="shared" si="22"/>
        <v>0</v>
      </c>
      <c r="H314" s="36">
        <f t="shared" si="23"/>
        <v>0</v>
      </c>
      <c r="I314" s="46">
        <f>IF('Čistá souč. dotace měsíční'!I313&gt;0,G314-H314,0)</f>
        <v>0</v>
      </c>
    </row>
    <row r="315" spans="1:9" x14ac:dyDescent="0.25">
      <c r="A315" s="29">
        <v>308</v>
      </c>
      <c r="B315" s="34">
        <f>'Financni toky měsíční'!D312+'Financni toky měsíční'!C312</f>
        <v>0</v>
      </c>
      <c r="C315" s="36">
        <f>'Financni toky měsíční'!C312</f>
        <v>0</v>
      </c>
      <c r="D315" s="46">
        <f t="shared" si="20"/>
        <v>0</v>
      </c>
      <c r="E315" s="35">
        <f>POWER(('Vstupní data'!B$22),A315/12)</f>
        <v>1.2909673553692884</v>
      </c>
      <c r="F315" s="35">
        <f t="shared" si="21"/>
        <v>0.77461292560255668</v>
      </c>
      <c r="G315" s="34">
        <f t="shared" si="22"/>
        <v>0</v>
      </c>
      <c r="H315" s="36">
        <f t="shared" si="23"/>
        <v>0</v>
      </c>
      <c r="I315" s="46">
        <f>IF('Čistá souč. dotace měsíční'!I314&gt;0,G315-H315,0)</f>
        <v>0</v>
      </c>
    </row>
    <row r="316" spans="1:9" x14ac:dyDescent="0.25">
      <c r="A316" s="29">
        <v>309</v>
      </c>
      <c r="B316" s="34">
        <f>'Financni toky měsíční'!D313+'Financni toky měsíční'!C313</f>
        <v>0</v>
      </c>
      <c r="C316" s="36">
        <f>'Financni toky měsíční'!C313</f>
        <v>0</v>
      </c>
      <c r="D316" s="46">
        <f t="shared" si="20"/>
        <v>0</v>
      </c>
      <c r="E316" s="35">
        <f>POWER(('Vstupní data'!B$22),A316/12)</f>
        <v>1.292038261994944</v>
      </c>
      <c r="F316" s="35">
        <f t="shared" si="21"/>
        <v>0.77397088725218666</v>
      </c>
      <c r="G316" s="34">
        <f t="shared" si="22"/>
        <v>0</v>
      </c>
      <c r="H316" s="36">
        <f t="shared" si="23"/>
        <v>0</v>
      </c>
      <c r="I316" s="46">
        <f>IF('Čistá souč. dotace měsíční'!I315&gt;0,G316-H316,0)</f>
        <v>0</v>
      </c>
    </row>
    <row r="317" spans="1:9" x14ac:dyDescent="0.25">
      <c r="A317" s="29">
        <v>310</v>
      </c>
      <c r="B317" s="34">
        <f>'Financni toky měsíční'!D314+'Financni toky měsíční'!C314</f>
        <v>0</v>
      </c>
      <c r="C317" s="36">
        <f>'Financni toky měsíční'!C314</f>
        <v>0</v>
      </c>
      <c r="D317" s="46">
        <f t="shared" si="20"/>
        <v>0</v>
      </c>
      <c r="E317" s="35">
        <f>POWER(('Vstupní data'!B$22),A317/12)</f>
        <v>1.2931100569784626</v>
      </c>
      <c r="F317" s="35">
        <f t="shared" si="21"/>
        <v>0.77332938105565707</v>
      </c>
      <c r="G317" s="34">
        <f t="shared" si="22"/>
        <v>0</v>
      </c>
      <c r="H317" s="36">
        <f t="shared" si="23"/>
        <v>0</v>
      </c>
      <c r="I317" s="46">
        <f>IF('Čistá souč. dotace měsíční'!I316&gt;0,G317-H317,0)</f>
        <v>0</v>
      </c>
    </row>
    <row r="318" spans="1:9" x14ac:dyDescent="0.25">
      <c r="A318" s="29">
        <v>311</v>
      </c>
      <c r="B318" s="34">
        <f>'Financni toky měsíční'!D315+'Financni toky měsíční'!C315</f>
        <v>0</v>
      </c>
      <c r="C318" s="36">
        <f>'Financni toky měsíční'!C315</f>
        <v>0</v>
      </c>
      <c r="D318" s="46">
        <f t="shared" si="20"/>
        <v>0</v>
      </c>
      <c r="E318" s="35">
        <f>POWER(('Vstupní data'!B$22),A318/12)</f>
        <v>1.2941827410567706</v>
      </c>
      <c r="F318" s="35">
        <f t="shared" si="21"/>
        <v>0.77268840657189231</v>
      </c>
      <c r="G318" s="34">
        <f t="shared" si="22"/>
        <v>0</v>
      </c>
      <c r="H318" s="36">
        <f t="shared" si="23"/>
        <v>0</v>
      </c>
      <c r="I318" s="46">
        <f>IF('Čistá souč. dotace měsíční'!I317&gt;0,G318-H318,0)</f>
        <v>0</v>
      </c>
    </row>
    <row r="319" spans="1:9" x14ac:dyDescent="0.25">
      <c r="A319" s="29">
        <v>312</v>
      </c>
      <c r="B319" s="34">
        <f>'Financni toky měsíční'!D316+'Financni toky měsíční'!C316</f>
        <v>0</v>
      </c>
      <c r="C319" s="36">
        <f>'Financni toky měsíční'!C316</f>
        <v>0</v>
      </c>
      <c r="D319" s="46">
        <f t="shared" si="20"/>
        <v>0</v>
      </c>
      <c r="E319" s="35">
        <f>POWER(('Vstupní data'!B$22),A319/12)</f>
        <v>1.2952563149674066</v>
      </c>
      <c r="F319" s="35">
        <f t="shared" si="21"/>
        <v>0.77204796336018144</v>
      </c>
      <c r="G319" s="34">
        <f t="shared" si="22"/>
        <v>0</v>
      </c>
      <c r="H319" s="36">
        <f t="shared" si="23"/>
        <v>0</v>
      </c>
      <c r="I319" s="46">
        <f>IF('Čistá souč. dotace měsíční'!I318&gt;0,G319-H319,0)</f>
        <v>0</v>
      </c>
    </row>
    <row r="320" spans="1:9" x14ac:dyDescent="0.25">
      <c r="A320" s="29">
        <v>313</v>
      </c>
      <c r="B320" s="34">
        <f>'Financni toky měsíční'!D317+'Financni toky měsíční'!C317</f>
        <v>0</v>
      </c>
      <c r="C320" s="36">
        <f>'Financni toky měsíční'!C317</f>
        <v>0</v>
      </c>
      <c r="D320" s="46">
        <f t="shared" si="20"/>
        <v>0</v>
      </c>
      <c r="E320" s="35">
        <f>POWER(('Vstupní data'!B$22),A320/12)</f>
        <v>1.2963307794485195</v>
      </c>
      <c r="F320" s="35">
        <f t="shared" si="21"/>
        <v>0.77140805098017995</v>
      </c>
      <c r="G320" s="34">
        <f t="shared" si="22"/>
        <v>0</v>
      </c>
      <c r="H320" s="36">
        <f t="shared" si="23"/>
        <v>0</v>
      </c>
      <c r="I320" s="46">
        <f>IF('Čistá souč. dotace měsíční'!I319&gt;0,G320-H320,0)</f>
        <v>0</v>
      </c>
    </row>
    <row r="321" spans="1:9" x14ac:dyDescent="0.25">
      <c r="A321" s="29">
        <v>314</v>
      </c>
      <c r="B321" s="34">
        <f>'Financni toky měsíční'!D318+'Financni toky měsíční'!C318</f>
        <v>0</v>
      </c>
      <c r="C321" s="36">
        <f>'Financni toky měsíční'!C318</f>
        <v>0</v>
      </c>
      <c r="D321" s="46">
        <f t="shared" si="20"/>
        <v>0</v>
      </c>
      <c r="E321" s="35">
        <f>POWER(('Vstupní data'!B$22),A321/12)</f>
        <v>1.2974061352388722</v>
      </c>
      <c r="F321" s="35">
        <f t="shared" si="21"/>
        <v>0.77076866899190732</v>
      </c>
      <c r="G321" s="34">
        <f t="shared" si="22"/>
        <v>0</v>
      </c>
      <c r="H321" s="36">
        <f t="shared" si="23"/>
        <v>0</v>
      </c>
      <c r="I321" s="46">
        <f>IF('Čistá souč. dotace měsíční'!I320&gt;0,G321-H321,0)</f>
        <v>0</v>
      </c>
    </row>
    <row r="322" spans="1:9" x14ac:dyDescent="0.25">
      <c r="A322" s="29">
        <v>315</v>
      </c>
      <c r="B322" s="34">
        <f>'Financni toky měsíční'!D319+'Financni toky měsíční'!C319</f>
        <v>0</v>
      </c>
      <c r="C322" s="36">
        <f>'Financni toky měsíční'!C319</f>
        <v>0</v>
      </c>
      <c r="D322" s="46">
        <f t="shared" si="20"/>
        <v>0</v>
      </c>
      <c r="E322" s="35">
        <f>POWER(('Vstupní data'!B$22),A322/12)</f>
        <v>1.2984823830778394</v>
      </c>
      <c r="F322" s="35">
        <f t="shared" si="21"/>
        <v>0.77012981695574811</v>
      </c>
      <c r="G322" s="34">
        <f t="shared" si="22"/>
        <v>0</v>
      </c>
      <c r="H322" s="36">
        <f t="shared" si="23"/>
        <v>0</v>
      </c>
      <c r="I322" s="46">
        <f>IF('Čistá souč. dotace měsíční'!I321&gt;0,G322-H322,0)</f>
        <v>0</v>
      </c>
    </row>
    <row r="323" spans="1:9" x14ac:dyDescent="0.25">
      <c r="A323" s="29">
        <v>316</v>
      </c>
      <c r="B323" s="34">
        <f>'Financni toky měsíční'!D320+'Financni toky měsíční'!C320</f>
        <v>0</v>
      </c>
      <c r="C323" s="36">
        <f>'Financni toky měsíční'!C320</f>
        <v>0</v>
      </c>
      <c r="D323" s="46">
        <f t="shared" si="20"/>
        <v>0</v>
      </c>
      <c r="E323" s="35">
        <f>POWER(('Vstupní data'!B$22),A323/12)</f>
        <v>1.2995595237054096</v>
      </c>
      <c r="F323" s="35">
        <f t="shared" si="21"/>
        <v>0.76949149443245113</v>
      </c>
      <c r="G323" s="34">
        <f t="shared" si="22"/>
        <v>0</v>
      </c>
      <c r="H323" s="36">
        <f t="shared" si="23"/>
        <v>0</v>
      </c>
      <c r="I323" s="46">
        <f>IF('Čistá souč. dotace měsíční'!I322&gt;0,G323-H323,0)</f>
        <v>0</v>
      </c>
    </row>
    <row r="324" spans="1:9" x14ac:dyDescent="0.25">
      <c r="A324" s="29">
        <v>317</v>
      </c>
      <c r="B324" s="34">
        <f>'Financni toky měsíční'!D321+'Financni toky měsíční'!C321</f>
        <v>0</v>
      </c>
      <c r="C324" s="36">
        <f>'Financni toky měsíční'!C321</f>
        <v>0</v>
      </c>
      <c r="D324" s="46">
        <f t="shared" si="20"/>
        <v>0</v>
      </c>
      <c r="E324" s="35">
        <f>POWER(('Vstupní data'!B$22),A324/12)</f>
        <v>1.3006375578621849</v>
      </c>
      <c r="F324" s="35">
        <f t="shared" si="21"/>
        <v>0.76885370098312944</v>
      </c>
      <c r="G324" s="34">
        <f t="shared" si="22"/>
        <v>0</v>
      </c>
      <c r="H324" s="36">
        <f t="shared" si="23"/>
        <v>0</v>
      </c>
      <c r="I324" s="46">
        <f>IF('Čistá souč. dotace měsíční'!I323&gt;0,G324-H324,0)</f>
        <v>0</v>
      </c>
    </row>
    <row r="325" spans="1:9" x14ac:dyDescent="0.25">
      <c r="A325" s="29">
        <v>318</v>
      </c>
      <c r="B325" s="34">
        <f>'Financni toky měsíční'!D322+'Financni toky měsíční'!C322</f>
        <v>0</v>
      </c>
      <c r="C325" s="36">
        <f>'Financni toky měsíční'!C322</f>
        <v>0</v>
      </c>
      <c r="D325" s="46">
        <f t="shared" si="20"/>
        <v>0</v>
      </c>
      <c r="E325" s="35">
        <f>POWER(('Vstupní data'!B$22),A325/12)</f>
        <v>1.3017164862893817</v>
      </c>
      <c r="F325" s="35">
        <f t="shared" si="21"/>
        <v>0.76821643616925983</v>
      </c>
      <c r="G325" s="34">
        <f t="shared" si="22"/>
        <v>0</v>
      </c>
      <c r="H325" s="36">
        <f t="shared" si="23"/>
        <v>0</v>
      </c>
      <c r="I325" s="46">
        <f>IF('Čistá souč. dotace měsíční'!I324&gt;0,G325-H325,0)</f>
        <v>0</v>
      </c>
    </row>
    <row r="326" spans="1:9" x14ac:dyDescent="0.25">
      <c r="A326" s="29">
        <v>319</v>
      </c>
      <c r="B326" s="34">
        <f>'Financni toky měsíční'!D323+'Financni toky měsíční'!C323</f>
        <v>0</v>
      </c>
      <c r="C326" s="36">
        <f>'Financni toky měsíční'!C323</f>
        <v>0</v>
      </c>
      <c r="D326" s="46">
        <f t="shared" si="20"/>
        <v>0</v>
      </c>
      <c r="E326" s="35">
        <f>POWER(('Vstupní data'!B$22),A326/12)</f>
        <v>1.3027963097288315</v>
      </c>
      <c r="F326" s="35">
        <f t="shared" si="21"/>
        <v>0.76757969955268246</v>
      </c>
      <c r="G326" s="34">
        <f t="shared" si="22"/>
        <v>0</v>
      </c>
      <c r="H326" s="36">
        <f t="shared" si="23"/>
        <v>0</v>
      </c>
      <c r="I326" s="46">
        <f>IF('Čistá souč. dotace měsíční'!I325&gt;0,G326-H326,0)</f>
        <v>0</v>
      </c>
    </row>
    <row r="327" spans="1:9" x14ac:dyDescent="0.25">
      <c r="A327" s="29">
        <v>320</v>
      </c>
      <c r="B327" s="34">
        <f>'Financni toky měsíční'!D324+'Financni toky měsíční'!C324</f>
        <v>0</v>
      </c>
      <c r="C327" s="36">
        <f>'Financni toky měsíční'!C324</f>
        <v>0</v>
      </c>
      <c r="D327" s="46">
        <f t="shared" si="20"/>
        <v>0</v>
      </c>
      <c r="E327" s="35">
        <f>POWER(('Vstupní data'!B$22),A327/12)</f>
        <v>1.3038770289229813</v>
      </c>
      <c r="F327" s="35">
        <f t="shared" si="21"/>
        <v>0.76694349069560075</v>
      </c>
      <c r="G327" s="34">
        <f t="shared" si="22"/>
        <v>0</v>
      </c>
      <c r="H327" s="36">
        <f t="shared" si="23"/>
        <v>0</v>
      </c>
      <c r="I327" s="46">
        <f>IF('Čistá souč. dotace měsíční'!I326&gt;0,G327-H327,0)</f>
        <v>0</v>
      </c>
    </row>
    <row r="328" spans="1:9" x14ac:dyDescent="0.25">
      <c r="A328" s="29">
        <v>321</v>
      </c>
      <c r="B328" s="34">
        <f>'Financni toky měsíční'!D325+'Financni toky měsíční'!C325</f>
        <v>0</v>
      </c>
      <c r="C328" s="36">
        <f>'Financni toky měsíční'!C325</f>
        <v>0</v>
      </c>
      <c r="D328" s="46">
        <f t="shared" si="20"/>
        <v>0</v>
      </c>
      <c r="E328" s="35">
        <f>POWER(('Vstupní data'!B$22),A328/12)</f>
        <v>1.3049586446148935</v>
      </c>
      <c r="F328" s="35">
        <f t="shared" si="21"/>
        <v>0.76630780916058083</v>
      </c>
      <c r="G328" s="34">
        <f t="shared" si="22"/>
        <v>0</v>
      </c>
      <c r="H328" s="36">
        <f t="shared" si="23"/>
        <v>0</v>
      </c>
      <c r="I328" s="46">
        <f>IF('Čistá souč. dotace měsíční'!I327&gt;0,G328-H328,0)</f>
        <v>0</v>
      </c>
    </row>
    <row r="329" spans="1:9" x14ac:dyDescent="0.25">
      <c r="A329" s="29">
        <v>322</v>
      </c>
      <c r="B329" s="34">
        <f>'Financni toky měsíční'!D326+'Financni toky měsíční'!C326</f>
        <v>0</v>
      </c>
      <c r="C329" s="36">
        <f>'Financni toky měsíční'!C326</f>
        <v>0</v>
      </c>
      <c r="D329" s="46">
        <f t="shared" si="20"/>
        <v>0</v>
      </c>
      <c r="E329" s="35">
        <f>POWER(('Vstupní data'!B$22),A329/12)</f>
        <v>1.3060411575482471</v>
      </c>
      <c r="F329" s="35">
        <f t="shared" si="21"/>
        <v>0.76567265451055166</v>
      </c>
      <c r="G329" s="34">
        <f t="shared" si="22"/>
        <v>0</v>
      </c>
      <c r="H329" s="36">
        <f t="shared" si="23"/>
        <v>0</v>
      </c>
      <c r="I329" s="46">
        <f>IF('Čistá souč. dotace měsíční'!I328&gt;0,G329-H329,0)</f>
        <v>0</v>
      </c>
    </row>
    <row r="330" spans="1:9" x14ac:dyDescent="0.25">
      <c r="A330" s="29">
        <v>323</v>
      </c>
      <c r="B330" s="34">
        <f>'Financni toky měsíční'!D327+'Financni toky měsíční'!C327</f>
        <v>0</v>
      </c>
      <c r="C330" s="36">
        <f>'Financni toky měsíční'!C327</f>
        <v>0</v>
      </c>
      <c r="D330" s="46">
        <f t="shared" si="20"/>
        <v>0</v>
      </c>
      <c r="E330" s="35">
        <f>POWER(('Vstupní data'!B$22),A330/12)</f>
        <v>1.3071245684673383</v>
      </c>
      <c r="F330" s="35">
        <f t="shared" si="21"/>
        <v>0.76503802630880435</v>
      </c>
      <c r="G330" s="34">
        <f t="shared" si="22"/>
        <v>0</v>
      </c>
      <c r="H330" s="36">
        <f t="shared" si="23"/>
        <v>0</v>
      </c>
      <c r="I330" s="46">
        <f>IF('Čistá souč. dotace měsíční'!I329&gt;0,G330-H330,0)</f>
        <v>0</v>
      </c>
    </row>
    <row r="331" spans="1:9" x14ac:dyDescent="0.25">
      <c r="A331" s="29">
        <v>324</v>
      </c>
      <c r="B331" s="34">
        <f>'Financni toky měsíční'!D328+'Financni toky měsíční'!C328</f>
        <v>0</v>
      </c>
      <c r="C331" s="36">
        <f>'Financni toky měsíční'!C328</f>
        <v>0</v>
      </c>
      <c r="D331" s="46">
        <f t="shared" si="20"/>
        <v>0</v>
      </c>
      <c r="E331" s="35">
        <f>POWER(('Vstupní data'!B$22),A331/12)</f>
        <v>1.3082088781170802</v>
      </c>
      <c r="F331" s="35">
        <f t="shared" si="21"/>
        <v>0.76440392411899183</v>
      </c>
      <c r="G331" s="34">
        <f t="shared" si="22"/>
        <v>0</v>
      </c>
      <c r="H331" s="36">
        <f t="shared" si="23"/>
        <v>0</v>
      </c>
      <c r="I331" s="46">
        <f>IF('Čistá souč. dotace měsíční'!I330&gt;0,G331-H331,0)</f>
        <v>0</v>
      </c>
    </row>
    <row r="332" spans="1:9" x14ac:dyDescent="0.25">
      <c r="A332" s="29">
        <v>325</v>
      </c>
      <c r="B332" s="34">
        <f>'Financni toky měsíční'!D329+'Financni toky měsíční'!C329</f>
        <v>0</v>
      </c>
      <c r="C332" s="36">
        <f>'Financni toky měsíční'!C329</f>
        <v>0</v>
      </c>
      <c r="D332" s="46">
        <f t="shared" si="20"/>
        <v>0</v>
      </c>
      <c r="E332" s="35">
        <f>POWER(('Vstupní data'!B$22),A332/12)</f>
        <v>1.3092940872430046</v>
      </c>
      <c r="F332" s="35">
        <f t="shared" si="21"/>
        <v>0.76377034750512884</v>
      </c>
      <c r="G332" s="34">
        <f t="shared" si="22"/>
        <v>0</v>
      </c>
      <c r="H332" s="36">
        <f t="shared" si="23"/>
        <v>0</v>
      </c>
      <c r="I332" s="46">
        <f>IF('Čistá souč. dotace měsíční'!I331&gt;0,G332-H332,0)</f>
        <v>0</v>
      </c>
    </row>
    <row r="333" spans="1:9" x14ac:dyDescent="0.25">
      <c r="A333" s="29">
        <v>326</v>
      </c>
      <c r="B333" s="34">
        <f>'Financni toky měsíční'!D330+'Financni toky měsíční'!C330</f>
        <v>0</v>
      </c>
      <c r="C333" s="36">
        <f>'Financni toky měsíční'!C330</f>
        <v>0</v>
      </c>
      <c r="D333" s="46">
        <f t="shared" si="20"/>
        <v>0</v>
      </c>
      <c r="E333" s="35">
        <f>POWER(('Vstupní data'!B$22),A333/12)</f>
        <v>1.3103801965912609</v>
      </c>
      <c r="F333" s="35">
        <f t="shared" si="21"/>
        <v>0.76313729603159142</v>
      </c>
      <c r="G333" s="34">
        <f t="shared" si="22"/>
        <v>0</v>
      </c>
      <c r="H333" s="36">
        <f t="shared" si="23"/>
        <v>0</v>
      </c>
      <c r="I333" s="46">
        <f>IF('Čistá souč. dotace měsíční'!I332&gt;0,G333-H333,0)</f>
        <v>0</v>
      </c>
    </row>
    <row r="334" spans="1:9" x14ac:dyDescent="0.25">
      <c r="A334" s="29">
        <v>327</v>
      </c>
      <c r="B334" s="34">
        <f>'Financni toky měsíční'!D331+'Financni toky měsíční'!C331</f>
        <v>0</v>
      </c>
      <c r="C334" s="36">
        <f>'Financni toky měsíční'!C331</f>
        <v>0</v>
      </c>
      <c r="D334" s="46">
        <f t="shared" si="20"/>
        <v>0</v>
      </c>
      <c r="E334" s="35">
        <f>POWER(('Vstupní data'!B$22),A334/12)</f>
        <v>1.3114672069086177</v>
      </c>
      <c r="F334" s="35">
        <f t="shared" si="21"/>
        <v>0.76250476926311694</v>
      </c>
      <c r="G334" s="34">
        <f t="shared" si="22"/>
        <v>0</v>
      </c>
      <c r="H334" s="36">
        <f t="shared" si="23"/>
        <v>0</v>
      </c>
      <c r="I334" s="46">
        <f>IF('Čistá souč. dotace měsíční'!I333&gt;0,G334-H334,0)</f>
        <v>0</v>
      </c>
    </row>
    <row r="335" spans="1:9" x14ac:dyDescent="0.25">
      <c r="A335" s="29">
        <v>328</v>
      </c>
      <c r="B335" s="34">
        <f>'Financni toky měsíční'!D332+'Financni toky měsíční'!C332</f>
        <v>0</v>
      </c>
      <c r="C335" s="36">
        <f>'Financni toky měsíční'!C332</f>
        <v>0</v>
      </c>
      <c r="D335" s="46">
        <f t="shared" si="20"/>
        <v>0</v>
      </c>
      <c r="E335" s="35">
        <f>POWER(('Vstupní data'!B$22),A335/12)</f>
        <v>1.3125551189424636</v>
      </c>
      <c r="F335" s="35">
        <f t="shared" si="21"/>
        <v>0.7618727667648032</v>
      </c>
      <c r="G335" s="34">
        <f t="shared" si="22"/>
        <v>0</v>
      </c>
      <c r="H335" s="36">
        <f t="shared" si="23"/>
        <v>0</v>
      </c>
      <c r="I335" s="46">
        <f>IF('Čistá souč. dotace měsíční'!I334&gt;0,G335-H335,0)</f>
        <v>0</v>
      </c>
    </row>
    <row r="336" spans="1:9" x14ac:dyDescent="0.25">
      <c r="A336" s="29">
        <v>329</v>
      </c>
      <c r="B336" s="34">
        <f>'Financni toky měsíční'!D333+'Financni toky měsíční'!C333</f>
        <v>0</v>
      </c>
      <c r="C336" s="36">
        <f>'Financni toky měsíční'!C333</f>
        <v>0</v>
      </c>
      <c r="D336" s="46">
        <f t="shared" si="20"/>
        <v>0</v>
      </c>
      <c r="E336" s="35">
        <f>POWER(('Vstupní data'!B$22),A336/12)</f>
        <v>1.3136439334408068</v>
      </c>
      <c r="F336" s="35">
        <f t="shared" si="21"/>
        <v>0.76124128810210834</v>
      </c>
      <c r="G336" s="34">
        <f t="shared" si="22"/>
        <v>0</v>
      </c>
      <c r="H336" s="36">
        <f t="shared" si="23"/>
        <v>0</v>
      </c>
      <c r="I336" s="46">
        <f>IF('Čistá souč. dotace měsíční'!I335&gt;0,G336-H336,0)</f>
        <v>0</v>
      </c>
    </row>
    <row r="337" spans="1:9" x14ac:dyDescent="0.25">
      <c r="A337" s="29">
        <v>330</v>
      </c>
      <c r="B337" s="34">
        <f>'Financni toky měsíční'!D334+'Financni toky měsíční'!C334</f>
        <v>0</v>
      </c>
      <c r="C337" s="36">
        <f>'Financni toky měsíční'!C334</f>
        <v>0</v>
      </c>
      <c r="D337" s="46">
        <f t="shared" si="20"/>
        <v>0</v>
      </c>
      <c r="E337" s="35">
        <f>POWER(('Vstupní data'!B$22),A337/12)</f>
        <v>1.3147336511522756</v>
      </c>
      <c r="F337" s="35">
        <f t="shared" si="21"/>
        <v>0.76061033284085133</v>
      </c>
      <c r="G337" s="34">
        <f t="shared" si="22"/>
        <v>0</v>
      </c>
      <c r="H337" s="36">
        <f t="shared" si="23"/>
        <v>0</v>
      </c>
      <c r="I337" s="46">
        <f>IF('Čistá souč. dotace měsíční'!I336&gt;0,G337-H337,0)</f>
        <v>0</v>
      </c>
    </row>
    <row r="338" spans="1:9" x14ac:dyDescent="0.25">
      <c r="A338" s="29">
        <v>331</v>
      </c>
      <c r="B338" s="34">
        <f>'Financni toky měsíční'!D335+'Financni toky měsíční'!C335</f>
        <v>0</v>
      </c>
      <c r="C338" s="36">
        <f>'Financni toky měsíční'!C335</f>
        <v>0</v>
      </c>
      <c r="D338" s="46">
        <f t="shared" si="20"/>
        <v>0</v>
      </c>
      <c r="E338" s="35">
        <f>POWER(('Vstupní data'!B$22),A338/12)</f>
        <v>1.31582427282612</v>
      </c>
      <c r="F338" s="35">
        <f t="shared" si="21"/>
        <v>0.75997990054721032</v>
      </c>
      <c r="G338" s="34">
        <f t="shared" si="22"/>
        <v>0</v>
      </c>
      <c r="H338" s="36">
        <f t="shared" si="23"/>
        <v>0</v>
      </c>
      <c r="I338" s="46">
        <f>IF('Čistá souč. dotace měsíční'!I337&gt;0,G338-H338,0)</f>
        <v>0</v>
      </c>
    </row>
    <row r="339" spans="1:9" x14ac:dyDescent="0.25">
      <c r="A339" s="29">
        <v>332</v>
      </c>
      <c r="B339" s="34">
        <f>'Financni toky měsíční'!D336+'Financni toky měsíční'!C336</f>
        <v>0</v>
      </c>
      <c r="C339" s="36">
        <f>'Financni toky měsíční'!C336</f>
        <v>0</v>
      </c>
      <c r="D339" s="46">
        <f t="shared" si="20"/>
        <v>0</v>
      </c>
      <c r="E339" s="35">
        <f>POWER(('Vstupní data'!B$22),A339/12)</f>
        <v>1.3169157992122111</v>
      </c>
      <c r="F339" s="35">
        <f t="shared" si="21"/>
        <v>0.75934999078772347</v>
      </c>
      <c r="G339" s="34">
        <f t="shared" si="22"/>
        <v>0</v>
      </c>
      <c r="H339" s="36">
        <f t="shared" si="23"/>
        <v>0</v>
      </c>
      <c r="I339" s="46">
        <f>IF('Čistá souč. dotace měsíční'!I338&gt;0,G339-H339,0)</f>
        <v>0</v>
      </c>
    </row>
    <row r="340" spans="1:9" x14ac:dyDescent="0.25">
      <c r="A340" s="29">
        <v>333</v>
      </c>
      <c r="B340" s="34">
        <f>'Financni toky měsíční'!D337+'Financni toky měsíční'!C337</f>
        <v>0</v>
      </c>
      <c r="C340" s="36">
        <f>'Financni toky měsíční'!C337</f>
        <v>0</v>
      </c>
      <c r="D340" s="46">
        <f t="shared" si="20"/>
        <v>0</v>
      </c>
      <c r="E340" s="35">
        <f>POWER(('Vstupní data'!B$22),A340/12)</f>
        <v>1.3180082310610424</v>
      </c>
      <c r="F340" s="35">
        <f t="shared" si="21"/>
        <v>0.75872060312928802</v>
      </c>
      <c r="G340" s="34">
        <f t="shared" si="22"/>
        <v>0</v>
      </c>
      <c r="H340" s="36">
        <f t="shared" si="23"/>
        <v>0</v>
      </c>
      <c r="I340" s="46">
        <f>IF('Čistá souč. dotace měsíční'!I339&gt;0,G340-H340,0)</f>
        <v>0</v>
      </c>
    </row>
    <row r="341" spans="1:9" x14ac:dyDescent="0.25">
      <c r="A341" s="29">
        <v>334</v>
      </c>
      <c r="B341" s="34">
        <f>'Financni toky měsíční'!D338+'Financni toky měsíční'!C338</f>
        <v>0</v>
      </c>
      <c r="C341" s="36">
        <f>'Financni toky měsíční'!C338</f>
        <v>0</v>
      </c>
      <c r="D341" s="46">
        <f t="shared" si="20"/>
        <v>0</v>
      </c>
      <c r="E341" s="35">
        <f>POWER(('Vstupní data'!B$22),A341/12)</f>
        <v>1.3191015691237296</v>
      </c>
      <c r="F341" s="35">
        <f t="shared" si="21"/>
        <v>0.75809173713916012</v>
      </c>
      <c r="G341" s="34">
        <f t="shared" si="22"/>
        <v>0</v>
      </c>
      <c r="H341" s="36">
        <f t="shared" si="23"/>
        <v>0</v>
      </c>
      <c r="I341" s="46">
        <f>IF('Čistá souč. dotace měsíční'!I340&gt;0,G341-H341,0)</f>
        <v>0</v>
      </c>
    </row>
    <row r="342" spans="1:9" x14ac:dyDescent="0.25">
      <c r="A342" s="29">
        <v>335</v>
      </c>
      <c r="B342" s="34">
        <f>'Financni toky měsíční'!D339+'Financni toky měsíční'!C339</f>
        <v>0</v>
      </c>
      <c r="C342" s="36">
        <f>'Financni toky měsíční'!C339</f>
        <v>0</v>
      </c>
      <c r="D342" s="46">
        <f t="shared" si="20"/>
        <v>0</v>
      </c>
      <c r="E342" s="35">
        <f>POWER(('Vstupní data'!B$22),A342/12)</f>
        <v>1.3201958141520118</v>
      </c>
      <c r="F342" s="35">
        <f t="shared" si="21"/>
        <v>0.75746339238495464</v>
      </c>
      <c r="G342" s="34">
        <f t="shared" si="22"/>
        <v>0</v>
      </c>
      <c r="H342" s="36">
        <f t="shared" si="23"/>
        <v>0</v>
      </c>
      <c r="I342" s="46">
        <f>IF('Čistá souč. dotace měsíční'!I341&gt;0,G342-H342,0)</f>
        <v>0</v>
      </c>
    </row>
    <row r="343" spans="1:9" x14ac:dyDescent="0.25">
      <c r="A343" s="29">
        <v>336</v>
      </c>
      <c r="B343" s="34">
        <f>'Financni toky měsíční'!D340+'Financni toky měsíční'!C340</f>
        <v>0</v>
      </c>
      <c r="C343" s="36">
        <f>'Financni toky měsíční'!C340</f>
        <v>0</v>
      </c>
      <c r="D343" s="46">
        <f t="shared" si="20"/>
        <v>0</v>
      </c>
      <c r="E343" s="35">
        <f>POWER(('Vstupní data'!B$22),A343/12)</f>
        <v>1.3212909668982511</v>
      </c>
      <c r="F343" s="35">
        <f t="shared" si="21"/>
        <v>0.75683556843464528</v>
      </c>
      <c r="G343" s="34">
        <f t="shared" si="22"/>
        <v>0</v>
      </c>
      <c r="H343" s="36">
        <f t="shared" si="23"/>
        <v>0</v>
      </c>
      <c r="I343" s="46">
        <f>IF('Čistá souč. dotace měsíční'!I342&gt;0,G343-H343,0)</f>
        <v>0</v>
      </c>
    </row>
    <row r="344" spans="1:9" x14ac:dyDescent="0.25">
      <c r="A344" s="29">
        <v>337</v>
      </c>
      <c r="B344" s="34">
        <f>'Financni toky měsíční'!D341+'Financni toky měsíční'!C341</f>
        <v>0</v>
      </c>
      <c r="C344" s="36">
        <f>'Financni toky měsíční'!C341</f>
        <v>0</v>
      </c>
      <c r="D344" s="46">
        <f t="shared" si="20"/>
        <v>0</v>
      </c>
      <c r="E344" s="35">
        <f>POWER(('Vstupní data'!B$22),A344/12)</f>
        <v>1.3223870281154346</v>
      </c>
      <c r="F344" s="35">
        <f t="shared" si="21"/>
        <v>0.75620826485656312</v>
      </c>
      <c r="G344" s="34">
        <f t="shared" si="22"/>
        <v>0</v>
      </c>
      <c r="H344" s="36">
        <f t="shared" si="23"/>
        <v>0</v>
      </c>
      <c r="I344" s="46">
        <f>IF('Čistá souč. dotace měsíční'!I343&gt;0,G344-H344,0)</f>
        <v>0</v>
      </c>
    </row>
    <row r="345" spans="1:9" x14ac:dyDescent="0.25">
      <c r="A345" s="29">
        <v>338</v>
      </c>
      <c r="B345" s="34">
        <f>'Financni toky měsíční'!D342+'Financni toky měsíční'!C342</f>
        <v>0</v>
      </c>
      <c r="C345" s="36">
        <f>'Financni toky měsíční'!C342</f>
        <v>0</v>
      </c>
      <c r="D345" s="46">
        <f t="shared" si="20"/>
        <v>0</v>
      </c>
      <c r="E345" s="35">
        <f>POWER(('Vstupní data'!B$22),A345/12)</f>
        <v>1.3234839985571736</v>
      </c>
      <c r="F345" s="35">
        <f t="shared" si="21"/>
        <v>0.75558148121939739</v>
      </c>
      <c r="G345" s="34">
        <f t="shared" si="22"/>
        <v>0</v>
      </c>
      <c r="H345" s="36">
        <f t="shared" si="23"/>
        <v>0</v>
      </c>
      <c r="I345" s="46">
        <f>IF('Čistá souč. dotace měsíční'!I344&gt;0,G345-H345,0)</f>
        <v>0</v>
      </c>
    </row>
    <row r="346" spans="1:9" x14ac:dyDescent="0.25">
      <c r="A346" s="29">
        <v>339</v>
      </c>
      <c r="B346" s="34">
        <f>'Financni toky měsíční'!D343+'Financni toky měsíční'!C343</f>
        <v>0</v>
      </c>
      <c r="C346" s="36">
        <f>'Financni toky měsíční'!C343</f>
        <v>0</v>
      </c>
      <c r="D346" s="46">
        <f t="shared" si="20"/>
        <v>0</v>
      </c>
      <c r="E346" s="35">
        <f>POWER(('Vstupní data'!B$22),A346/12)</f>
        <v>1.324581878977704</v>
      </c>
      <c r="F346" s="35">
        <f t="shared" si="21"/>
        <v>0.75495521709219493</v>
      </c>
      <c r="G346" s="34">
        <f t="shared" si="22"/>
        <v>0</v>
      </c>
      <c r="H346" s="36">
        <f t="shared" si="23"/>
        <v>0</v>
      </c>
      <c r="I346" s="46">
        <f>IF('Čistá souč. dotace měsíční'!I345&gt;0,G346-H346,0)</f>
        <v>0</v>
      </c>
    </row>
    <row r="347" spans="1:9" x14ac:dyDescent="0.25">
      <c r="A347" s="29">
        <v>340</v>
      </c>
      <c r="B347" s="34">
        <f>'Financni toky měsíční'!D344+'Financni toky měsíční'!C344</f>
        <v>0</v>
      </c>
      <c r="C347" s="36">
        <f>'Financni toky měsíční'!C344</f>
        <v>0</v>
      </c>
      <c r="D347" s="46">
        <f t="shared" si="20"/>
        <v>0</v>
      </c>
      <c r="E347" s="35">
        <f>POWER(('Vstupní data'!B$22),A347/12)</f>
        <v>1.3256806701318884</v>
      </c>
      <c r="F347" s="35">
        <f t="shared" si="21"/>
        <v>0.75432947204435941</v>
      </c>
      <c r="G347" s="34">
        <f t="shared" si="22"/>
        <v>0</v>
      </c>
      <c r="H347" s="36">
        <f t="shared" si="23"/>
        <v>0</v>
      </c>
      <c r="I347" s="46">
        <f>IF('Čistá souč. dotace měsíční'!I346&gt;0,G347-H347,0)</f>
        <v>0</v>
      </c>
    </row>
    <row r="348" spans="1:9" x14ac:dyDescent="0.25">
      <c r="A348" s="29">
        <v>341</v>
      </c>
      <c r="B348" s="34">
        <f>'Financni toky měsíční'!D345+'Financni toky měsíční'!C345</f>
        <v>0</v>
      </c>
      <c r="C348" s="36">
        <f>'Financni toky měsíční'!C345</f>
        <v>0</v>
      </c>
      <c r="D348" s="46">
        <f t="shared" si="20"/>
        <v>0</v>
      </c>
      <c r="E348" s="35">
        <f>POWER(('Vstupní data'!B$22),A348/12)</f>
        <v>1.3267803727752148</v>
      </c>
      <c r="F348" s="35">
        <f t="shared" si="21"/>
        <v>0.75370424564565186</v>
      </c>
      <c r="G348" s="34">
        <f t="shared" si="22"/>
        <v>0</v>
      </c>
      <c r="H348" s="36">
        <f t="shared" si="23"/>
        <v>0</v>
      </c>
      <c r="I348" s="46">
        <f>IF('Čistá souč. dotace měsíční'!I347&gt;0,G348-H348,0)</f>
        <v>0</v>
      </c>
    </row>
    <row r="349" spans="1:9" x14ac:dyDescent="0.25">
      <c r="A349" s="29">
        <v>342</v>
      </c>
      <c r="B349" s="34">
        <f>'Financni toky měsíční'!D346+'Financni toky měsíční'!C346</f>
        <v>0</v>
      </c>
      <c r="C349" s="36">
        <f>'Financni toky měsíční'!C346</f>
        <v>0</v>
      </c>
      <c r="D349" s="46">
        <f t="shared" si="20"/>
        <v>0</v>
      </c>
      <c r="E349" s="35">
        <f>POWER(('Vstupní data'!B$22),A349/12)</f>
        <v>1.3278809876637983</v>
      </c>
      <c r="F349" s="35">
        <f t="shared" si="21"/>
        <v>0.7530795374661895</v>
      </c>
      <c r="G349" s="34">
        <f t="shared" si="22"/>
        <v>0</v>
      </c>
      <c r="H349" s="36">
        <f t="shared" si="23"/>
        <v>0</v>
      </c>
      <c r="I349" s="46">
        <f>IF('Čistá souč. dotace měsíční'!I348&gt;0,G349-H349,0)</f>
        <v>0</v>
      </c>
    </row>
    <row r="350" spans="1:9" x14ac:dyDescent="0.25">
      <c r="A350" s="29">
        <v>343</v>
      </c>
      <c r="B350" s="34">
        <f>'Financni toky měsíční'!D347+'Financni toky měsíční'!C347</f>
        <v>0</v>
      </c>
      <c r="C350" s="36">
        <f>'Financni toky měsíční'!C347</f>
        <v>0</v>
      </c>
      <c r="D350" s="46">
        <f t="shared" si="20"/>
        <v>0</v>
      </c>
      <c r="E350" s="35">
        <f>POWER(('Vstupní data'!B$22),A350/12)</f>
        <v>1.3289825155543811</v>
      </c>
      <c r="F350" s="35">
        <f t="shared" si="21"/>
        <v>0.7524553470764459</v>
      </c>
      <c r="G350" s="34">
        <f t="shared" si="22"/>
        <v>0</v>
      </c>
      <c r="H350" s="36">
        <f t="shared" si="23"/>
        <v>0</v>
      </c>
      <c r="I350" s="46">
        <f>IF('Čistá souč. dotace měsíční'!I349&gt;0,G350-H350,0)</f>
        <v>0</v>
      </c>
    </row>
    <row r="351" spans="1:9" x14ac:dyDescent="0.25">
      <c r="A351" s="29">
        <v>344</v>
      </c>
      <c r="B351" s="34">
        <f>'Financni toky měsíční'!D348+'Financni toky měsíční'!C348</f>
        <v>0</v>
      </c>
      <c r="C351" s="36">
        <f>'Financni toky měsíční'!C348</f>
        <v>0</v>
      </c>
      <c r="D351" s="46">
        <f t="shared" si="20"/>
        <v>0</v>
      </c>
      <c r="E351" s="35">
        <f>POWER(('Vstupní data'!B$22),A351/12)</f>
        <v>1.3300849572043334</v>
      </c>
      <c r="F351" s="35">
        <f t="shared" si="21"/>
        <v>0.75183167404725082</v>
      </c>
      <c r="G351" s="34">
        <f t="shared" si="22"/>
        <v>0</v>
      </c>
      <c r="H351" s="36">
        <f t="shared" si="23"/>
        <v>0</v>
      </c>
      <c r="I351" s="46">
        <f>IF('Čistá souč. dotace měsíční'!I350&gt;0,G351-H351,0)</f>
        <v>0</v>
      </c>
    </row>
    <row r="352" spans="1:9" x14ac:dyDescent="0.25">
      <c r="A352" s="29">
        <v>345</v>
      </c>
      <c r="B352" s="34">
        <f>'Financni toky měsíční'!D349+'Financni toky měsíční'!C349</f>
        <v>0</v>
      </c>
      <c r="C352" s="36">
        <f>'Financni toky měsíční'!C349</f>
        <v>0</v>
      </c>
      <c r="D352" s="46">
        <f t="shared" si="20"/>
        <v>0</v>
      </c>
      <c r="E352" s="35">
        <f>POWER(('Vstupní data'!B$22),A352/12)</f>
        <v>1.3311883133716529</v>
      </c>
      <c r="F352" s="35">
        <f t="shared" si="21"/>
        <v>0.75120851794979004</v>
      </c>
      <c r="G352" s="34">
        <f t="shared" si="22"/>
        <v>0</v>
      </c>
      <c r="H352" s="36">
        <f t="shared" si="23"/>
        <v>0</v>
      </c>
      <c r="I352" s="46">
        <f>IF('Čistá souč. dotace měsíční'!I351&gt;0,G352-H352,0)</f>
        <v>0</v>
      </c>
    </row>
    <row r="353" spans="1:9" x14ac:dyDescent="0.25">
      <c r="A353" s="29">
        <v>346</v>
      </c>
      <c r="B353" s="34">
        <f>'Financni toky měsíční'!D350+'Financni toky měsíční'!C350</f>
        <v>0</v>
      </c>
      <c r="C353" s="36">
        <f>'Financni toky měsíční'!C350</f>
        <v>0</v>
      </c>
      <c r="D353" s="46">
        <f t="shared" si="20"/>
        <v>0</v>
      </c>
      <c r="E353" s="35">
        <f>POWER(('Vstupní data'!B$22),A353/12)</f>
        <v>1.3322925848149669</v>
      </c>
      <c r="F353" s="35">
        <f t="shared" si="21"/>
        <v>0.75058587835560397</v>
      </c>
      <c r="G353" s="34">
        <f t="shared" si="22"/>
        <v>0</v>
      </c>
      <c r="H353" s="36">
        <f t="shared" si="23"/>
        <v>0</v>
      </c>
      <c r="I353" s="46">
        <f>IF('Čistá souč. dotace měsíční'!I352&gt;0,G353-H353,0)</f>
        <v>0</v>
      </c>
    </row>
    <row r="354" spans="1:9" x14ac:dyDescent="0.25">
      <c r="A354" s="29">
        <v>347</v>
      </c>
      <c r="B354" s="34">
        <f>'Financni toky měsíční'!D351+'Financni toky měsíční'!C351</f>
        <v>0</v>
      </c>
      <c r="C354" s="36">
        <f>'Financni toky měsíční'!C351</f>
        <v>0</v>
      </c>
      <c r="D354" s="46">
        <f t="shared" si="20"/>
        <v>0</v>
      </c>
      <c r="E354" s="35">
        <f>POWER(('Vstupní data'!B$22),A354/12)</f>
        <v>1.333397772293532</v>
      </c>
      <c r="F354" s="35">
        <f t="shared" si="21"/>
        <v>0.74996375483658873</v>
      </c>
      <c r="G354" s="34">
        <f t="shared" si="22"/>
        <v>0</v>
      </c>
      <c r="H354" s="36">
        <f t="shared" si="23"/>
        <v>0</v>
      </c>
      <c r="I354" s="46">
        <f>IF('Čistá souč. dotace měsíční'!I353&gt;0,G354-H354,0)</f>
        <v>0</v>
      </c>
    </row>
    <row r="355" spans="1:9" x14ac:dyDescent="0.25">
      <c r="A355" s="29">
        <v>348</v>
      </c>
      <c r="B355" s="34">
        <f>'Financni toky měsíční'!D352+'Financni toky měsíční'!C352</f>
        <v>0</v>
      </c>
      <c r="C355" s="36">
        <f>'Financni toky měsíční'!C352</f>
        <v>0</v>
      </c>
      <c r="D355" s="46">
        <f t="shared" si="20"/>
        <v>0</v>
      </c>
      <c r="E355" s="35">
        <f>POWER(('Vstupní data'!B$22),A355/12)</f>
        <v>1.3345038765672337</v>
      </c>
      <c r="F355" s="35">
        <f t="shared" si="21"/>
        <v>0.74934214696499535</v>
      </c>
      <c r="G355" s="34">
        <f t="shared" si="22"/>
        <v>0</v>
      </c>
      <c r="H355" s="36">
        <f t="shared" si="23"/>
        <v>0</v>
      </c>
      <c r="I355" s="46">
        <f>IF('Čistá souč. dotace měsíční'!I354&gt;0,G355-H355,0)</f>
        <v>0</v>
      </c>
    </row>
    <row r="356" spans="1:9" x14ac:dyDescent="0.25">
      <c r="A356" s="29">
        <v>349</v>
      </c>
      <c r="B356" s="34">
        <f>'Financni toky měsíční'!D353+'Financni toky měsíční'!C353</f>
        <v>0</v>
      </c>
      <c r="C356" s="36">
        <f>'Financni toky měsíční'!C353</f>
        <v>0</v>
      </c>
      <c r="D356" s="46">
        <f t="shared" si="20"/>
        <v>0</v>
      </c>
      <c r="E356" s="35">
        <f>POWER(('Vstupní data'!B$22),A356/12)</f>
        <v>1.3356108983965889</v>
      </c>
      <c r="F356" s="35">
        <f t="shared" si="21"/>
        <v>0.74872105431342895</v>
      </c>
      <c r="G356" s="34">
        <f t="shared" si="22"/>
        <v>0</v>
      </c>
      <c r="H356" s="36">
        <f t="shared" si="23"/>
        <v>0</v>
      </c>
      <c r="I356" s="46">
        <f>IF('Čistá souč. dotace měsíční'!I355&gt;0,G356-H356,0)</f>
        <v>0</v>
      </c>
    </row>
    <row r="357" spans="1:9" x14ac:dyDescent="0.25">
      <c r="A357" s="29">
        <v>350</v>
      </c>
      <c r="B357" s="34">
        <f>'Financni toky měsíční'!D354+'Financni toky měsíční'!C354</f>
        <v>0</v>
      </c>
      <c r="C357" s="36">
        <f>'Financni toky měsíční'!C354</f>
        <v>0</v>
      </c>
      <c r="D357" s="46">
        <f t="shared" si="20"/>
        <v>0</v>
      </c>
      <c r="E357" s="35">
        <f>POWER(('Vstupní data'!B$22),A357/12)</f>
        <v>1.3367188385427453</v>
      </c>
      <c r="F357" s="35">
        <f t="shared" si="21"/>
        <v>0.7481004764548489</v>
      </c>
      <c r="G357" s="34">
        <f t="shared" si="22"/>
        <v>0</v>
      </c>
      <c r="H357" s="36">
        <f t="shared" si="23"/>
        <v>0</v>
      </c>
      <c r="I357" s="46">
        <f>IF('Čistá souč. dotace měsíční'!I356&gt;0,G357-H357,0)</f>
        <v>0</v>
      </c>
    </row>
    <row r="358" spans="1:9" x14ac:dyDescent="0.25">
      <c r="A358" s="29">
        <v>351</v>
      </c>
      <c r="B358" s="34">
        <f>'Financni toky měsíční'!D355+'Financni toky měsíční'!C355</f>
        <v>0</v>
      </c>
      <c r="C358" s="36">
        <f>'Financni toky měsíční'!C355</f>
        <v>0</v>
      </c>
      <c r="D358" s="46">
        <f t="shared" ref="D358:D367" si="24">B358-C358</f>
        <v>0</v>
      </c>
      <c r="E358" s="35">
        <f>POWER(('Vstupní data'!B$22),A358/12)</f>
        <v>1.337827697767481</v>
      </c>
      <c r="F358" s="35">
        <f t="shared" ref="F358:F367" si="25">1/E358</f>
        <v>0.74748041296256929</v>
      </c>
      <c r="G358" s="34">
        <f t="shared" ref="G358:G367" si="26">B358*F358</f>
        <v>0</v>
      </c>
      <c r="H358" s="36">
        <f t="shared" ref="H358:H367" si="27">C358*F358</f>
        <v>0</v>
      </c>
      <c r="I358" s="46">
        <f>IF('Čistá souč. dotace měsíční'!I357&gt;0,G358-H358,0)</f>
        <v>0</v>
      </c>
    </row>
    <row r="359" spans="1:9" x14ac:dyDescent="0.25">
      <c r="A359" s="29">
        <v>352</v>
      </c>
      <c r="B359" s="34">
        <f>'Financni toky měsíční'!D356+'Financni toky měsíční'!C356</f>
        <v>0</v>
      </c>
      <c r="C359" s="36">
        <f>'Financni toky měsíční'!C356</f>
        <v>0</v>
      </c>
      <c r="D359" s="46">
        <f t="shared" si="24"/>
        <v>0</v>
      </c>
      <c r="E359" s="35">
        <f>POWER(('Vstupní data'!B$22),A359/12)</f>
        <v>1.3389374768332072</v>
      </c>
      <c r="F359" s="35">
        <f t="shared" si="25"/>
        <v>0.74686086341025693</v>
      </c>
      <c r="G359" s="34">
        <f t="shared" si="26"/>
        <v>0</v>
      </c>
      <c r="H359" s="36">
        <f t="shared" si="27"/>
        <v>0</v>
      </c>
      <c r="I359" s="46">
        <f>IF('Čistá souč. dotace měsíční'!I358&gt;0,G359-H359,0)</f>
        <v>0</v>
      </c>
    </row>
    <row r="360" spans="1:9" x14ac:dyDescent="0.25">
      <c r="A360" s="29">
        <v>353</v>
      </c>
      <c r="B360" s="34">
        <f>'Financni toky měsíční'!D357+'Financni toky měsíční'!C357</f>
        <v>0</v>
      </c>
      <c r="C360" s="36">
        <f>'Financni toky měsíční'!C357</f>
        <v>0</v>
      </c>
      <c r="D360" s="46">
        <f t="shared" si="24"/>
        <v>0</v>
      </c>
      <c r="E360" s="35">
        <f>POWER(('Vstupní data'!B$22),A360/12)</f>
        <v>1.340048176502967</v>
      </c>
      <c r="F360" s="35">
        <f t="shared" si="25"/>
        <v>0.74624182737193245</v>
      </c>
      <c r="G360" s="34">
        <f t="shared" si="26"/>
        <v>0</v>
      </c>
      <c r="H360" s="36">
        <f t="shared" si="27"/>
        <v>0</v>
      </c>
      <c r="I360" s="46">
        <f>IF('Čistá souč. dotace měsíční'!I359&gt;0,G360-H360,0)</f>
        <v>0</v>
      </c>
    </row>
    <row r="361" spans="1:9" x14ac:dyDescent="0.25">
      <c r="A361" s="29">
        <v>354</v>
      </c>
      <c r="B361" s="34">
        <f>'Financni toky měsíční'!D358+'Financni toky měsíční'!C358</f>
        <v>0</v>
      </c>
      <c r="C361" s="36">
        <f>'Financni toky měsíční'!C358</f>
        <v>0</v>
      </c>
      <c r="D361" s="46">
        <f t="shared" si="24"/>
        <v>0</v>
      </c>
      <c r="E361" s="35">
        <f>POWER(('Vstupní data'!B$22),A361/12)</f>
        <v>1.3411597975404363</v>
      </c>
      <c r="F361" s="35">
        <f t="shared" si="25"/>
        <v>0.74562330442196967</v>
      </c>
      <c r="G361" s="34">
        <f t="shared" si="26"/>
        <v>0</v>
      </c>
      <c r="H361" s="36">
        <f t="shared" si="27"/>
        <v>0</v>
      </c>
      <c r="I361" s="46">
        <f>IF('Čistá souč. dotace měsíční'!I360&gt;0,G361-H361,0)</f>
        <v>0</v>
      </c>
    </row>
    <row r="362" spans="1:9" x14ac:dyDescent="0.25">
      <c r="A362" s="29">
        <v>355</v>
      </c>
      <c r="B362" s="34">
        <f>'Financni toky měsíční'!D359+'Financni toky měsíční'!C359</f>
        <v>0</v>
      </c>
      <c r="C362" s="36">
        <f>'Financni toky měsíční'!C359</f>
        <v>0</v>
      </c>
      <c r="D362" s="46">
        <f t="shared" si="24"/>
        <v>0</v>
      </c>
      <c r="E362" s="35">
        <f>POWER(('Vstupní data'!B$22),A362/12)</f>
        <v>1.3422723407099251</v>
      </c>
      <c r="F362" s="35">
        <f t="shared" si="25"/>
        <v>0.74500529413509486</v>
      </c>
      <c r="G362" s="34">
        <f t="shared" si="26"/>
        <v>0</v>
      </c>
      <c r="H362" s="36">
        <f t="shared" si="27"/>
        <v>0</v>
      </c>
      <c r="I362" s="46">
        <f>IF('Čistá souč. dotace měsíční'!I361&gt;0,G362-H362,0)</f>
        <v>0</v>
      </c>
    </row>
    <row r="363" spans="1:9" x14ac:dyDescent="0.25">
      <c r="A363" s="29">
        <v>356</v>
      </c>
      <c r="B363" s="34">
        <f>'Financni toky měsíční'!D360+'Financni toky měsíční'!C360</f>
        <v>0</v>
      </c>
      <c r="C363" s="36">
        <f>'Financni toky měsíční'!C360</f>
        <v>0</v>
      </c>
      <c r="D363" s="46">
        <f t="shared" si="24"/>
        <v>0</v>
      </c>
      <c r="E363" s="35">
        <f>POWER(('Vstupní data'!B$22),A363/12)</f>
        <v>1.3433858067763766</v>
      </c>
      <c r="F363" s="35">
        <f t="shared" si="25"/>
        <v>0.74438779608638705</v>
      </c>
      <c r="G363" s="34">
        <f t="shared" si="26"/>
        <v>0</v>
      </c>
      <c r="H363" s="36">
        <f t="shared" si="27"/>
        <v>0</v>
      </c>
      <c r="I363" s="46">
        <f>IF('Čistá souč. dotace měsíční'!I362&gt;0,G363-H363,0)</f>
        <v>0</v>
      </c>
    </row>
    <row r="364" spans="1:9" x14ac:dyDescent="0.25">
      <c r="A364" s="29">
        <v>357</v>
      </c>
      <c r="B364" s="34">
        <f>'Financni toky měsíční'!D361+'Financni toky měsíční'!C361</f>
        <v>0</v>
      </c>
      <c r="C364" s="36">
        <f>'Financni toky měsíční'!C361</f>
        <v>0</v>
      </c>
      <c r="D364" s="46">
        <f t="shared" si="24"/>
        <v>0</v>
      </c>
      <c r="E364" s="35">
        <f>POWER(('Vstupní data'!B$22),A364/12)</f>
        <v>1.3445001965053693</v>
      </c>
      <c r="F364" s="35">
        <f t="shared" si="25"/>
        <v>0.7437708098512773</v>
      </c>
      <c r="G364" s="34">
        <f t="shared" si="26"/>
        <v>0</v>
      </c>
      <c r="H364" s="36">
        <f t="shared" si="27"/>
        <v>0</v>
      </c>
      <c r="I364" s="46">
        <f>IF('Čistá souč. dotace měsíční'!I363&gt;0,G364-H364,0)</f>
        <v>0</v>
      </c>
    </row>
    <row r="365" spans="1:9" x14ac:dyDescent="0.25">
      <c r="A365" s="29">
        <v>358</v>
      </c>
      <c r="B365" s="34">
        <f>'Financni toky měsíční'!D362+'Financni toky měsíční'!C362</f>
        <v>0</v>
      </c>
      <c r="C365" s="36">
        <f>'Financni toky měsíční'!C362</f>
        <v>0</v>
      </c>
      <c r="D365" s="46">
        <f t="shared" si="24"/>
        <v>0</v>
      </c>
      <c r="E365" s="35">
        <f>POWER(('Vstupní data'!B$22),A365/12)</f>
        <v>1.3456155106631167</v>
      </c>
      <c r="F365" s="35">
        <f t="shared" si="25"/>
        <v>0.74315433500554851</v>
      </c>
      <c r="G365" s="34">
        <f t="shared" si="26"/>
        <v>0</v>
      </c>
      <c r="H365" s="36">
        <f t="shared" si="27"/>
        <v>0</v>
      </c>
      <c r="I365" s="46">
        <f>IF('Čistá souč. dotace měsíční'!I364&gt;0,G365-H365,0)</f>
        <v>0</v>
      </c>
    </row>
    <row r="366" spans="1:9" x14ac:dyDescent="0.25">
      <c r="A366" s="29">
        <v>359</v>
      </c>
      <c r="B366" s="34">
        <f>'Financni toky měsíční'!D363+'Financni toky měsíční'!C363</f>
        <v>0</v>
      </c>
      <c r="C366" s="36">
        <f>'Financni toky měsíční'!C363</f>
        <v>0</v>
      </c>
      <c r="D366" s="46">
        <f t="shared" si="24"/>
        <v>0</v>
      </c>
      <c r="E366" s="35">
        <f>POWER(('Vstupní data'!B$22),A366/12)</f>
        <v>1.3467317500164671</v>
      </c>
      <c r="F366" s="35">
        <f t="shared" si="25"/>
        <v>0.74253837112533549</v>
      </c>
      <c r="G366" s="34">
        <f t="shared" si="26"/>
        <v>0</v>
      </c>
      <c r="H366" s="36">
        <f t="shared" si="27"/>
        <v>0</v>
      </c>
      <c r="I366" s="46">
        <f>IF('Čistá souč. dotace měsíční'!I365&gt;0,G366-H366,0)</f>
        <v>0</v>
      </c>
    </row>
    <row r="367" spans="1:9" x14ac:dyDescent="0.25">
      <c r="A367" s="29">
        <v>360</v>
      </c>
      <c r="B367" s="34">
        <f>'Financni toky měsíční'!D364+'Financni toky měsíční'!C364</f>
        <v>0</v>
      </c>
      <c r="C367" s="36">
        <f>'Financni toky měsíční'!C364</f>
        <v>0</v>
      </c>
      <c r="D367" s="46">
        <f t="shared" si="24"/>
        <v>0</v>
      </c>
      <c r="E367" s="35">
        <f>POWER(('Vstupní data'!B$22),A367/12)</f>
        <v>1.3478489153329063</v>
      </c>
      <c r="F367" s="35">
        <f t="shared" si="25"/>
        <v>0.74192291778712394</v>
      </c>
      <c r="G367" s="34">
        <f t="shared" si="26"/>
        <v>0</v>
      </c>
      <c r="H367" s="36">
        <f t="shared" si="27"/>
        <v>0</v>
      </c>
      <c r="I367" s="46">
        <f>IF('Čistá souč. dotace měsíční'!I366&gt;0,G367-H367,0)</f>
        <v>0</v>
      </c>
    </row>
    <row r="368" spans="1:9" x14ac:dyDescent="0.25">
      <c r="A368" s="30" t="s">
        <v>10</v>
      </c>
      <c r="B368" s="9">
        <f>SUM(B7:B367)</f>
        <v>0</v>
      </c>
      <c r="C368" s="9">
        <f>SUM(C7:C367)</f>
        <v>0</v>
      </c>
      <c r="D368" s="9">
        <f>SUM(D7:D367)</f>
        <v>0</v>
      </c>
      <c r="E368" s="33"/>
      <c r="F368" s="33"/>
      <c r="G368" s="9">
        <f>SUM(G7:G367)</f>
        <v>0</v>
      </c>
      <c r="H368" s="9">
        <f>SUM(H7:H367)</f>
        <v>0</v>
      </c>
      <c r="I368" s="9">
        <f>SUM(I7:I367)</f>
        <v>0</v>
      </c>
    </row>
  </sheetData>
  <mergeCells count="4">
    <mergeCell ref="B3:D3"/>
    <mergeCell ref="E3:F3"/>
    <mergeCell ref="G3:I3"/>
    <mergeCell ref="A4:A6"/>
  </mergeCells>
  <pageMargins left="0.7" right="0.7" top="0.78740157499999996" bottom="0.78740157499999996" header="0.3" footer="0.3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68"/>
  <sheetViews>
    <sheetView topLeftCell="A345" zoomScaleNormal="100" workbookViewId="0">
      <selection activeCell="B372" sqref="B372"/>
    </sheetView>
  </sheetViews>
  <sheetFormatPr defaultColWidth="9.140625" defaultRowHeight="15" x14ac:dyDescent="0.25"/>
  <cols>
    <col min="1" max="1" width="8.140625" style="68" customWidth="1"/>
    <col min="2" max="2" width="16.42578125" style="68" customWidth="1"/>
    <col min="3" max="3" width="16.5703125" style="49" customWidth="1"/>
    <col min="4" max="5" width="12.28515625" style="68" customWidth="1"/>
    <col min="6" max="6" width="15.85546875" style="68" customWidth="1"/>
    <col min="7" max="8" width="16.5703125" style="68" customWidth="1"/>
    <col min="9" max="9" width="21.42578125" style="68" customWidth="1"/>
    <col min="10" max="10" width="3" style="68" customWidth="1"/>
    <col min="11" max="16384" width="9.140625" style="68"/>
  </cols>
  <sheetData>
    <row r="1" spans="1:9" ht="16.5" customHeight="1" x14ac:dyDescent="0.25">
      <c r="A1" s="74"/>
    </row>
    <row r="2" spans="1:9" s="69" customFormat="1" x14ac:dyDescent="0.25">
      <c r="A2" s="69" t="s">
        <v>101</v>
      </c>
      <c r="C2" s="50"/>
    </row>
    <row r="3" spans="1:9" s="69" customFormat="1" x14ac:dyDescent="0.25">
      <c r="B3" s="114" t="s">
        <v>1</v>
      </c>
      <c r="C3" s="114"/>
      <c r="D3" s="115" t="s">
        <v>2</v>
      </c>
      <c r="E3" s="115"/>
      <c r="F3" s="109" t="s">
        <v>3</v>
      </c>
      <c r="G3" s="117"/>
      <c r="H3" s="118"/>
      <c r="I3" s="111"/>
    </row>
    <row r="4" spans="1:9" s="74" customFormat="1" x14ac:dyDescent="0.25">
      <c r="A4" s="119" t="s">
        <v>98</v>
      </c>
      <c r="B4" s="41" t="s">
        <v>12</v>
      </c>
      <c r="C4" s="51" t="s">
        <v>21</v>
      </c>
      <c r="D4" s="42" t="s">
        <v>5</v>
      </c>
      <c r="E4" s="42" t="s">
        <v>6</v>
      </c>
      <c r="F4" s="41" t="s">
        <v>20</v>
      </c>
      <c r="G4" s="41" t="s">
        <v>22</v>
      </c>
      <c r="H4" s="41" t="s">
        <v>26</v>
      </c>
      <c r="I4" s="41" t="s">
        <v>41</v>
      </c>
    </row>
    <row r="5" spans="1:9" s="39" customFormat="1" ht="36" x14ac:dyDescent="0.25">
      <c r="A5" s="119"/>
      <c r="B5" s="98" t="s">
        <v>89</v>
      </c>
      <c r="C5" s="99" t="s">
        <v>38</v>
      </c>
      <c r="D5" s="100"/>
      <c r="E5" s="100"/>
      <c r="F5" s="98" t="s">
        <v>88</v>
      </c>
      <c r="G5" s="98" t="s">
        <v>39</v>
      </c>
      <c r="H5" s="38" t="s">
        <v>40</v>
      </c>
      <c r="I5" s="38" t="s">
        <v>37</v>
      </c>
    </row>
    <row r="6" spans="1:9" x14ac:dyDescent="0.25">
      <c r="A6" s="119"/>
      <c r="B6" s="101" t="s">
        <v>7</v>
      </c>
      <c r="C6" s="102" t="s">
        <v>52</v>
      </c>
      <c r="D6" s="103" t="s">
        <v>8</v>
      </c>
      <c r="E6" s="103" t="s">
        <v>56</v>
      </c>
      <c r="F6" s="101" t="s">
        <v>57</v>
      </c>
      <c r="G6" s="101" t="s">
        <v>58</v>
      </c>
      <c r="H6" s="5" t="s">
        <v>59</v>
      </c>
      <c r="I6" s="5" t="s">
        <v>60</v>
      </c>
    </row>
    <row r="7" spans="1:9" x14ac:dyDescent="0.25">
      <c r="A7" s="5">
        <v>0</v>
      </c>
      <c r="B7" s="5">
        <f>'Financni toky měsíční'!E4</f>
        <v>0</v>
      </c>
      <c r="C7" s="52">
        <f>'Financni toky měsíční'!D4</f>
        <v>0</v>
      </c>
      <c r="D7" s="54">
        <f>'Čisté uš. náklady měsíční'!E7</f>
        <v>1</v>
      </c>
      <c r="E7" s="54">
        <f t="shared" ref="E7:E37" si="0">1/D7</f>
        <v>1</v>
      </c>
      <c r="F7" s="6">
        <f t="shared" ref="F7:F37" si="1">B7*E7</f>
        <v>0</v>
      </c>
      <c r="G7" s="6">
        <f t="shared" ref="G7:G37" si="2">C7*E7</f>
        <v>0</v>
      </c>
      <c r="H7" s="7">
        <f>F7-G7</f>
        <v>0</v>
      </c>
      <c r="I7" s="7">
        <f>H7</f>
        <v>0</v>
      </c>
    </row>
    <row r="8" spans="1:9" x14ac:dyDescent="0.25">
      <c r="A8" s="5">
        <v>1</v>
      </c>
      <c r="B8" s="5">
        <f>'Financni toky měsíční'!E5</f>
        <v>0</v>
      </c>
      <c r="C8" s="52">
        <f>'Financni toky měsíční'!D5</f>
        <v>0</v>
      </c>
      <c r="D8" s="54">
        <f>'Čisté uš. náklady měsíční'!E8</f>
        <v>1.0008295381143462</v>
      </c>
      <c r="E8" s="54">
        <f t="shared" si="0"/>
        <v>0.99917114944877716</v>
      </c>
      <c r="F8" s="6">
        <f t="shared" si="1"/>
        <v>0</v>
      </c>
      <c r="G8" s="6">
        <f t="shared" si="2"/>
        <v>0</v>
      </c>
      <c r="H8" s="7">
        <f t="shared" ref="H8:H37" si="3">F8-G8</f>
        <v>0</v>
      </c>
      <c r="I8" s="7">
        <f t="shared" ref="I8:I37" si="4">I7+H8</f>
        <v>0</v>
      </c>
    </row>
    <row r="9" spans="1:9" x14ac:dyDescent="0.25">
      <c r="A9" s="5">
        <v>2</v>
      </c>
      <c r="B9" s="5">
        <f>'Financni toky měsíční'!E6</f>
        <v>0</v>
      </c>
      <c r="C9" s="52">
        <f>'Financni toky měsíční'!D6</f>
        <v>0</v>
      </c>
      <c r="D9" s="54">
        <f>'Čisté uš. náklady měsíční'!E9</f>
        <v>1.0016597643621756</v>
      </c>
      <c r="E9" s="54">
        <f t="shared" si="0"/>
        <v>0.9983429858907904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25">
      <c r="A10" s="5">
        <v>3</v>
      </c>
      <c r="B10" s="5">
        <f>'Financni toky měsíční'!E7</f>
        <v>0</v>
      </c>
      <c r="C10" s="52">
        <f>'Financni toky měsíční'!D7</f>
        <v>0</v>
      </c>
      <c r="D10" s="54">
        <f>'Čisté uš. náklady měsíční'!E10</f>
        <v>1.0024906793143211</v>
      </c>
      <c r="E10" s="54">
        <f t="shared" si="0"/>
        <v>0.99751550875662531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25">
      <c r="A11" s="5">
        <v>4</v>
      </c>
      <c r="B11" s="5">
        <f>'Financni toky měsíční'!E8</f>
        <v>0</v>
      </c>
      <c r="C11" s="52">
        <f>'Financni toky měsíční'!D8</f>
        <v>0</v>
      </c>
      <c r="D11" s="54">
        <f>'Čisté uš. náklady měsíční'!E11</f>
        <v>1.0033222835420892</v>
      </c>
      <c r="E11" s="54">
        <f t="shared" si="0"/>
        <v>0.996688717477339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25">
      <c r="A12" s="5">
        <v>5</v>
      </c>
      <c r="B12" s="5">
        <f>'Financni toky měsíční'!E9</f>
        <v>0</v>
      </c>
      <c r="C12" s="52">
        <f>'Financni toky měsíční'!D9</f>
        <v>0</v>
      </c>
      <c r="D12" s="54">
        <f>'Čisté uš. náklady měsíční'!E12</f>
        <v>1.0041545776172602</v>
      </c>
      <c r="E12" s="54">
        <f t="shared" si="0"/>
        <v>0.99586261148446031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25">
      <c r="A13" s="5">
        <v>6</v>
      </c>
      <c r="B13" s="5">
        <f>'Financni toky měsíční'!E10</f>
        <v>0</v>
      </c>
      <c r="C13" s="52">
        <f>'Financni toky měsíční'!D10</f>
        <v>0</v>
      </c>
      <c r="D13" s="54">
        <f>'Čisté uš. náklady měsíční'!E13</f>
        <v>1.004987562112089</v>
      </c>
      <c r="E13" s="54">
        <f t="shared" si="0"/>
        <v>0.99503719020998926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25">
      <c r="A14" s="5">
        <v>7</v>
      </c>
      <c r="B14" s="5">
        <f>'Financni toky měsíční'!E11</f>
        <v>0</v>
      </c>
      <c r="C14" s="52">
        <f>'Financni toky měsíční'!D11</f>
        <v>0</v>
      </c>
      <c r="D14" s="54">
        <f>'Čisté uš. náklady měsíční'!E14</f>
        <v>1.005821237599305</v>
      </c>
      <c r="E14" s="54">
        <f t="shared" si="0"/>
        <v>0.99421245308639628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25">
      <c r="A15" s="5">
        <v>8</v>
      </c>
      <c r="B15" s="5">
        <f>'Financni toky měsíční'!E12</f>
        <v>0</v>
      </c>
      <c r="C15" s="52">
        <f>'Financni toky měsíční'!D12</f>
        <v>0</v>
      </c>
      <c r="D15" s="54">
        <f>'Čisté uš. náklady měsíční'!E15</f>
        <v>1.0066556046521125</v>
      </c>
      <c r="E15" s="54">
        <f t="shared" si="0"/>
        <v>0.99338839954662295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25">
      <c r="A16" s="5">
        <v>9</v>
      </c>
      <c r="B16" s="5">
        <f>'Financni toky měsíční'!E13</f>
        <v>0</v>
      </c>
      <c r="C16" s="52">
        <f>'Financni toky měsíční'!D13</f>
        <v>0</v>
      </c>
      <c r="D16" s="54">
        <f>'Čisté uš. náklady měsíční'!E16</f>
        <v>1.0074906638441916</v>
      </c>
      <c r="E16" s="54">
        <f t="shared" si="0"/>
        <v>0.99256502902408028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25">
      <c r="A17" s="5">
        <v>10</v>
      </c>
      <c r="B17" s="5">
        <f>'Financni toky měsíční'!E14</f>
        <v>0</v>
      </c>
      <c r="C17" s="52">
        <f>'Financni toky měsíční'!D14</f>
        <v>0</v>
      </c>
      <c r="D17" s="54">
        <f>'Čisté uš. náklady měsíční'!E17</f>
        <v>1.0083264157496983</v>
      </c>
      <c r="E17" s="54">
        <f t="shared" si="0"/>
        <v>0.99174234095264924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25">
      <c r="A18" s="5">
        <v>11</v>
      </c>
      <c r="B18" s="5">
        <f>'Financni toky měsíční'!E15</f>
        <v>0</v>
      </c>
      <c r="C18" s="52">
        <f>'Financni toky měsíční'!D15</f>
        <v>0</v>
      </c>
      <c r="D18" s="54">
        <f>'Čisté uš. náklady měsíční'!E18</f>
        <v>1.0091628609432648</v>
      </c>
      <c r="E18" s="54">
        <f t="shared" si="0"/>
        <v>0.99092033476667951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25">
      <c r="A19" s="5">
        <v>12</v>
      </c>
      <c r="B19" s="5">
        <f>'Financni toky měsíční'!E16</f>
        <v>0</v>
      </c>
      <c r="C19" s="52">
        <f>'Financni toky měsíční'!D16</f>
        <v>0</v>
      </c>
      <c r="D19" s="54">
        <f>'Čisté uš. náklady měsíční'!E19</f>
        <v>1.01</v>
      </c>
      <c r="E19" s="54">
        <f t="shared" si="0"/>
        <v>0.99009900990099009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25">
      <c r="A20" s="5">
        <v>13</v>
      </c>
      <c r="B20" s="5">
        <f>'Financni toky měsíční'!E17</f>
        <v>0</v>
      </c>
      <c r="C20" s="52">
        <f>'Financni toky měsíční'!D17</f>
        <v>0</v>
      </c>
      <c r="D20" s="54">
        <f>'Čisté uš. náklady měsíční'!E20</f>
        <v>1.0108378334954897</v>
      </c>
      <c r="E20" s="54">
        <f t="shared" si="0"/>
        <v>0.98927836579086836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25">
      <c r="A21" s="5">
        <v>14</v>
      </c>
      <c r="B21" s="5">
        <f>'Financni toky měsíční'!E18</f>
        <v>0</v>
      </c>
      <c r="C21" s="52">
        <f>'Financni toky měsíční'!D18</f>
        <v>0</v>
      </c>
      <c r="D21" s="54">
        <f>'Čisté uš. náklady měsíční'!E21</f>
        <v>1.0116763620057974</v>
      </c>
      <c r="E21" s="54">
        <f t="shared" si="0"/>
        <v>0.98845840187206979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25">
      <c r="A22" s="5">
        <v>15</v>
      </c>
      <c r="B22" s="5">
        <f>'Financni toky měsíční'!E19</f>
        <v>0</v>
      </c>
      <c r="C22" s="52">
        <f>'Financni toky měsíční'!D19</f>
        <v>0</v>
      </c>
      <c r="D22" s="54">
        <f>'Čisté uš. náklady měsíční'!E22</f>
        <v>1.0125155861074644</v>
      </c>
      <c r="E22" s="54">
        <f t="shared" si="0"/>
        <v>0.98763911758081713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25">
      <c r="A23" s="5">
        <v>16</v>
      </c>
      <c r="B23" s="5">
        <f>'Financni toky měsíční'!E20</f>
        <v>0</v>
      </c>
      <c r="C23" s="52">
        <f>'Financni toky měsíční'!D20</f>
        <v>0</v>
      </c>
      <c r="D23" s="54">
        <f>'Čisté uš. náklady měsíční'!E23</f>
        <v>1.0133555063775102</v>
      </c>
      <c r="E23" s="54">
        <f t="shared" si="0"/>
        <v>0.98682051235380097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25">
      <c r="A24" s="5">
        <v>17</v>
      </c>
      <c r="B24" s="5">
        <f>'Financni toky měsíční'!E21</f>
        <v>0</v>
      </c>
      <c r="C24" s="52">
        <f>'Financni toky měsíční'!D21</f>
        <v>0</v>
      </c>
      <c r="D24" s="54">
        <f>'Čisté uš. náklady měsíční'!E24</f>
        <v>1.0141961233934329</v>
      </c>
      <c r="E24" s="54">
        <f t="shared" si="0"/>
        <v>0.98600258562817844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25">
      <c r="A25" s="5">
        <v>18</v>
      </c>
      <c r="B25" s="5">
        <f>'Financni toky měsíční'!E22</f>
        <v>0</v>
      </c>
      <c r="C25" s="52">
        <f>'Financni toky měsíční'!D22</f>
        <v>0</v>
      </c>
      <c r="D25" s="54">
        <f>'Čisté uš. náklady měsíční'!E25</f>
        <v>1.0150374377332099</v>
      </c>
      <c r="E25" s="54">
        <f t="shared" si="0"/>
        <v>0.9851853368415735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25">
      <c r="A26" s="5">
        <v>19</v>
      </c>
      <c r="B26" s="5">
        <f>'Financni toky měsíční'!E23</f>
        <v>0</v>
      </c>
      <c r="C26" s="52">
        <f>'Financni toky měsíční'!D23</f>
        <v>0</v>
      </c>
      <c r="D26" s="54">
        <f>'Čisté uš. náklady měsíční'!E26</f>
        <v>1.0158794499752979</v>
      </c>
      <c r="E26" s="54">
        <f t="shared" si="0"/>
        <v>0.98436876543207563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25">
      <c r="A27" s="5">
        <v>20</v>
      </c>
      <c r="B27" s="5">
        <f>'Financni toky měsíční'!E24</f>
        <v>0</v>
      </c>
      <c r="C27" s="52">
        <f>'Financni toky měsíční'!D24</f>
        <v>0</v>
      </c>
      <c r="D27" s="54">
        <f>'Čisté uš. náklady měsíční'!E27</f>
        <v>1.0167221606986336</v>
      </c>
      <c r="E27" s="54">
        <f t="shared" si="0"/>
        <v>0.9835528708382405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25">
      <c r="A28" s="5">
        <v>21</v>
      </c>
      <c r="B28" s="5">
        <f>'Financni toky měsíční'!E25</f>
        <v>0</v>
      </c>
      <c r="C28" s="52">
        <f>'Financni toky měsíční'!D25</f>
        <v>0</v>
      </c>
      <c r="D28" s="54">
        <f>'Čisté uš. náklady měsíční'!E28</f>
        <v>1.0175655704826336</v>
      </c>
      <c r="E28" s="54">
        <f t="shared" si="0"/>
        <v>0.98273765249908929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25">
      <c r="A29" s="5">
        <v>22</v>
      </c>
      <c r="B29" s="5">
        <f>'Financni toky měsíční'!E26</f>
        <v>0</v>
      </c>
      <c r="C29" s="52">
        <f>'Financni toky měsíční'!D26</f>
        <v>0</v>
      </c>
      <c r="D29" s="54">
        <f>'Čisté uš. náklady měsíční'!E29</f>
        <v>1.0184096799071953</v>
      </c>
      <c r="E29" s="54">
        <f t="shared" si="0"/>
        <v>0.98192310985410802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25">
      <c r="A30" s="5">
        <v>23</v>
      </c>
      <c r="B30" s="5">
        <f>'Financni toky měsíční'!E27</f>
        <v>0</v>
      </c>
      <c r="C30" s="52">
        <f>'Financni toky měsíční'!D27</f>
        <v>0</v>
      </c>
      <c r="D30" s="54">
        <f>'Čisté uš. náklady měsíční'!E30</f>
        <v>1.0192544895526976</v>
      </c>
      <c r="E30" s="54">
        <f t="shared" si="0"/>
        <v>0.98110924234324692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25">
      <c r="A31" s="5">
        <v>24</v>
      </c>
      <c r="B31" s="5">
        <f>'Financni toky měsíční'!E28</f>
        <v>0</v>
      </c>
      <c r="C31" s="52">
        <f>'Financni toky měsíční'!D28</f>
        <v>0</v>
      </c>
      <c r="D31" s="54">
        <f>'Čisté uš. náklady měsíční'!E31</f>
        <v>1.0201</v>
      </c>
      <c r="E31" s="54">
        <f t="shared" si="0"/>
        <v>0.98029604940692083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25">
      <c r="A32" s="5">
        <v>25</v>
      </c>
      <c r="B32" s="5">
        <f>'Financni toky měsíční'!E29</f>
        <v>0</v>
      </c>
      <c r="C32" s="52">
        <f>'Financni toky měsíční'!D29</f>
        <v>0</v>
      </c>
      <c r="D32" s="54">
        <f>'Čisté uš. náklady měsíční'!E32</f>
        <v>1.0209462118304446</v>
      </c>
      <c r="E32" s="54">
        <f t="shared" si="0"/>
        <v>0.97948353048600834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25">
      <c r="A33" s="5">
        <v>26</v>
      </c>
      <c r="B33" s="5">
        <f>'Financni toky měsíční'!E30</f>
        <v>0</v>
      </c>
      <c r="C33" s="52">
        <f>'Financni toky měsíční'!D30</f>
        <v>0</v>
      </c>
      <c r="D33" s="54">
        <f>'Čisté uš. náklady měsíční'!E33</f>
        <v>1.0217931256258554</v>
      </c>
      <c r="E33" s="54">
        <f t="shared" si="0"/>
        <v>0.9786716850218512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25">
      <c r="A34" s="5">
        <v>27</v>
      </c>
      <c r="B34" s="5">
        <f>'Financni toky měsíční'!E31</f>
        <v>0</v>
      </c>
      <c r="C34" s="52">
        <f>'Financni toky měsíční'!D31</f>
        <v>0</v>
      </c>
      <c r="D34" s="54">
        <f>'Čisté uš. náklady měsíční'!E34</f>
        <v>1.022640741968539</v>
      </c>
      <c r="E34" s="54">
        <f t="shared" si="0"/>
        <v>0.9778605124562546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25">
      <c r="A35" s="5">
        <v>28</v>
      </c>
      <c r="B35" s="5">
        <f>'Financni toky měsíční'!E32</f>
        <v>0</v>
      </c>
      <c r="C35" s="52">
        <f>'Financni toky měsíční'!D32</f>
        <v>0</v>
      </c>
      <c r="D35" s="54">
        <f>'Čisté uš. náklady měsíční'!E35</f>
        <v>1.0234890614412853</v>
      </c>
      <c r="E35" s="54">
        <f t="shared" si="0"/>
        <v>0.97705001223148613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25">
      <c r="A36" s="5">
        <v>29</v>
      </c>
      <c r="B36" s="5">
        <f>'Financni toky měsíční'!E33</f>
        <v>0</v>
      </c>
      <c r="C36" s="52">
        <f>'Financni toky měsíční'!D33</f>
        <v>0</v>
      </c>
      <c r="D36" s="54">
        <f>'Čisté uš. náklady měsíční'!E36</f>
        <v>1.0243380846273673</v>
      </c>
      <c r="E36" s="54">
        <f t="shared" si="0"/>
        <v>0.97624018379027566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25">
      <c r="A37" s="5">
        <v>30</v>
      </c>
      <c r="B37" s="5">
        <f>'Financni toky měsíční'!E34</f>
        <v>0</v>
      </c>
      <c r="C37" s="52">
        <f>'Financni toky měsíční'!D34</f>
        <v>0</v>
      </c>
      <c r="D37" s="54">
        <f>'Čisté uš. náklady měsíční'!E37</f>
        <v>1.025187812110542</v>
      </c>
      <c r="E37" s="54">
        <f t="shared" si="0"/>
        <v>0.97543102657581526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25">
      <c r="A38" s="5">
        <v>31</v>
      </c>
      <c r="B38" s="5">
        <f>'Financni toky měsíční'!E35</f>
        <v>0</v>
      </c>
      <c r="C38" s="52">
        <f>'Financni toky měsíční'!D35</f>
        <v>0</v>
      </c>
      <c r="D38" s="54">
        <f>'Čisté uš. náklady měsíční'!E38</f>
        <v>1.0260382444750509</v>
      </c>
      <c r="E38" s="54">
        <f t="shared" ref="E38:E101" si="5">1/D38</f>
        <v>0.97462254003175808</v>
      </c>
      <c r="F38" s="6">
        <f t="shared" ref="F38:F101" si="6">B38*E38</f>
        <v>0</v>
      </c>
      <c r="G38" s="6">
        <f t="shared" ref="G38:G101" si="7">C38*E38</f>
        <v>0</v>
      </c>
      <c r="H38" s="7">
        <f t="shared" ref="H38:H101" si="8">F38-G38</f>
        <v>0</v>
      </c>
      <c r="I38" s="7">
        <f t="shared" ref="I38:I101" si="9">I37+H38</f>
        <v>0</v>
      </c>
    </row>
    <row r="39" spans="1:9" x14ac:dyDescent="0.25">
      <c r="A39" s="5">
        <v>32</v>
      </c>
      <c r="B39" s="5">
        <f>'Financni toky měsíční'!E36</f>
        <v>0</v>
      </c>
      <c r="C39" s="52">
        <f>'Financni toky měsíční'!D36</f>
        <v>0</v>
      </c>
      <c r="D39" s="54">
        <f>'Čisté uš. náklady měsíční'!E39</f>
        <v>1.02688938230562</v>
      </c>
      <c r="E39" s="54">
        <f t="shared" si="5"/>
        <v>0.97381472360221832</v>
      </c>
      <c r="F39" s="6">
        <f t="shared" si="6"/>
        <v>0</v>
      </c>
      <c r="G39" s="6">
        <f t="shared" si="7"/>
        <v>0</v>
      </c>
      <c r="H39" s="7">
        <f t="shared" si="8"/>
        <v>0</v>
      </c>
      <c r="I39" s="7">
        <f t="shared" si="9"/>
        <v>0</v>
      </c>
    </row>
    <row r="40" spans="1:9" x14ac:dyDescent="0.25">
      <c r="A40" s="5">
        <v>33</v>
      </c>
      <c r="B40" s="5">
        <f>'Financni toky měsíční'!E37</f>
        <v>0</v>
      </c>
      <c r="C40" s="52">
        <f>'Financni toky měsíční'!D37</f>
        <v>0</v>
      </c>
      <c r="D40" s="54">
        <f>'Čisté uš. náklady měsíční'!E40</f>
        <v>1.0277412261874599</v>
      </c>
      <c r="E40" s="54">
        <f t="shared" si="5"/>
        <v>0.97300757673177174</v>
      </c>
      <c r="F40" s="6">
        <f t="shared" si="6"/>
        <v>0</v>
      </c>
      <c r="G40" s="6">
        <f t="shared" si="7"/>
        <v>0</v>
      </c>
      <c r="H40" s="7">
        <f t="shared" si="8"/>
        <v>0</v>
      </c>
      <c r="I40" s="7">
        <f t="shared" si="9"/>
        <v>0</v>
      </c>
    </row>
    <row r="41" spans="1:9" x14ac:dyDescent="0.25">
      <c r="A41" s="5">
        <v>34</v>
      </c>
      <c r="B41" s="5">
        <f>'Financni toky měsíční'!E38</f>
        <v>0</v>
      </c>
      <c r="C41" s="52">
        <f>'Financni toky měsíční'!D38</f>
        <v>0</v>
      </c>
      <c r="D41" s="54">
        <f>'Čisté uš. náklady měsíční'!E41</f>
        <v>1.0285937767062674</v>
      </c>
      <c r="E41" s="54">
        <f t="shared" si="5"/>
        <v>0.97220109886545347</v>
      </c>
      <c r="F41" s="6">
        <f t="shared" si="6"/>
        <v>0</v>
      </c>
      <c r="G41" s="6">
        <f t="shared" si="7"/>
        <v>0</v>
      </c>
      <c r="H41" s="7">
        <f t="shared" si="8"/>
        <v>0</v>
      </c>
      <c r="I41" s="7">
        <f t="shared" si="9"/>
        <v>0</v>
      </c>
    </row>
    <row r="42" spans="1:9" x14ac:dyDescent="0.25">
      <c r="A42" s="5">
        <v>35</v>
      </c>
      <c r="B42" s="5">
        <f>'Financni toky měsíční'!E39</f>
        <v>0</v>
      </c>
      <c r="C42" s="52">
        <f>'Financni toky měsíční'!D39</f>
        <v>0</v>
      </c>
      <c r="D42" s="54">
        <f>'Čisté uš. náklady měsíční'!E42</f>
        <v>1.0294470344482245</v>
      </c>
      <c r="E42" s="54">
        <f t="shared" si="5"/>
        <v>0.97139528944875941</v>
      </c>
      <c r="F42" s="6">
        <f t="shared" si="6"/>
        <v>0</v>
      </c>
      <c r="G42" s="6">
        <f t="shared" si="7"/>
        <v>0</v>
      </c>
      <c r="H42" s="7">
        <f t="shared" si="8"/>
        <v>0</v>
      </c>
      <c r="I42" s="7">
        <f t="shared" si="9"/>
        <v>0</v>
      </c>
    </row>
    <row r="43" spans="1:9" x14ac:dyDescent="0.25">
      <c r="A43" s="5">
        <v>36</v>
      </c>
      <c r="B43" s="5">
        <f>'Financni toky měsíční'!E40</f>
        <v>0</v>
      </c>
      <c r="C43" s="52">
        <f>'Financni toky měsíční'!D40</f>
        <v>0</v>
      </c>
      <c r="D43" s="54">
        <f>'Čisté uš. náklady měsíční'!E43</f>
        <v>1.0303009999999999</v>
      </c>
      <c r="E43" s="54">
        <f t="shared" si="5"/>
        <v>0.97059014792764453</v>
      </c>
      <c r="F43" s="6">
        <f t="shared" si="6"/>
        <v>0</v>
      </c>
      <c r="G43" s="6">
        <f t="shared" si="7"/>
        <v>0</v>
      </c>
      <c r="H43" s="7">
        <f t="shared" si="8"/>
        <v>0</v>
      </c>
      <c r="I43" s="7">
        <f t="shared" si="9"/>
        <v>0</v>
      </c>
    </row>
    <row r="44" spans="1:9" x14ac:dyDescent="0.25">
      <c r="A44" s="5">
        <v>37</v>
      </c>
      <c r="B44" s="5">
        <f>'Financni toky měsíční'!E41</f>
        <v>0</v>
      </c>
      <c r="C44" s="52">
        <f>'Financni toky měsíční'!D41</f>
        <v>0</v>
      </c>
      <c r="D44" s="54">
        <f>'Čisté uš. náklady měsíční'!E44</f>
        <v>1.0311556739487491</v>
      </c>
      <c r="E44" s="54">
        <f t="shared" si="5"/>
        <v>0.96978567374852309</v>
      </c>
      <c r="F44" s="6">
        <f t="shared" si="6"/>
        <v>0</v>
      </c>
      <c r="G44" s="6">
        <f t="shared" si="7"/>
        <v>0</v>
      </c>
      <c r="H44" s="7">
        <f t="shared" si="8"/>
        <v>0</v>
      </c>
      <c r="I44" s="7">
        <f t="shared" si="9"/>
        <v>0</v>
      </c>
    </row>
    <row r="45" spans="1:9" x14ac:dyDescent="0.25">
      <c r="A45" s="5">
        <v>38</v>
      </c>
      <c r="B45" s="5">
        <f>'Financni toky měsíční'!E42</f>
        <v>0</v>
      </c>
      <c r="C45" s="52">
        <f>'Financni toky měsíční'!D42</f>
        <v>0</v>
      </c>
      <c r="D45" s="54">
        <f>'Čisté uš. náklady měsíční'!E45</f>
        <v>1.0320110568821139</v>
      </c>
      <c r="E45" s="54">
        <f t="shared" si="5"/>
        <v>0.96898186635826855</v>
      </c>
      <c r="F45" s="6">
        <f t="shared" si="6"/>
        <v>0</v>
      </c>
      <c r="G45" s="6">
        <f t="shared" si="7"/>
        <v>0</v>
      </c>
      <c r="H45" s="7">
        <f t="shared" si="8"/>
        <v>0</v>
      </c>
      <c r="I45" s="7">
        <f t="shared" si="9"/>
        <v>0</v>
      </c>
    </row>
    <row r="46" spans="1:9" x14ac:dyDescent="0.25">
      <c r="A46" s="5">
        <v>39</v>
      </c>
      <c r="B46" s="5">
        <f>'Financni toky měsíční'!E43</f>
        <v>0</v>
      </c>
      <c r="C46" s="52">
        <f>'Financni toky měsíční'!D43</f>
        <v>0</v>
      </c>
      <c r="D46" s="54">
        <f>'Čisté uš. náklady měsíční'!E46</f>
        <v>1.0328671493882244</v>
      </c>
      <c r="E46" s="54">
        <f t="shared" si="5"/>
        <v>0.96817872520421244</v>
      </c>
      <c r="F46" s="6">
        <f t="shared" si="6"/>
        <v>0</v>
      </c>
      <c r="G46" s="6">
        <f t="shared" si="7"/>
        <v>0</v>
      </c>
      <c r="H46" s="7">
        <f t="shared" si="8"/>
        <v>0</v>
      </c>
      <c r="I46" s="7">
        <f t="shared" si="9"/>
        <v>0</v>
      </c>
    </row>
    <row r="47" spans="1:9" x14ac:dyDescent="0.25">
      <c r="A47" s="5">
        <v>40</v>
      </c>
      <c r="B47" s="5">
        <f>'Financni toky měsíční'!E44</f>
        <v>0</v>
      </c>
      <c r="C47" s="52">
        <f>'Financni toky měsíční'!D44</f>
        <v>0</v>
      </c>
      <c r="D47" s="54">
        <f>'Čisté uš. náklady měsíční'!E47</f>
        <v>1.033723952055698</v>
      </c>
      <c r="E47" s="54">
        <f t="shared" si="5"/>
        <v>0.96737624973414471</v>
      </c>
      <c r="F47" s="6">
        <f t="shared" si="6"/>
        <v>0</v>
      </c>
      <c r="G47" s="6">
        <f t="shared" si="7"/>
        <v>0</v>
      </c>
      <c r="H47" s="7">
        <f t="shared" si="8"/>
        <v>0</v>
      </c>
      <c r="I47" s="7">
        <f t="shared" si="9"/>
        <v>0</v>
      </c>
    </row>
    <row r="48" spans="1:9" x14ac:dyDescent="0.25">
      <c r="A48" s="5">
        <v>41</v>
      </c>
      <c r="B48" s="5">
        <f>'Financni toky měsíční'!E45</f>
        <v>0</v>
      </c>
      <c r="C48" s="52">
        <f>'Financni toky měsíční'!D45</f>
        <v>0</v>
      </c>
      <c r="D48" s="54">
        <f>'Čisté uš. náklady měsíční'!E48</f>
        <v>1.0345814654736409</v>
      </c>
      <c r="E48" s="54">
        <f t="shared" si="5"/>
        <v>0.9665744393963126</v>
      </c>
      <c r="F48" s="6">
        <f t="shared" si="6"/>
        <v>0</v>
      </c>
      <c r="G48" s="6">
        <f t="shared" si="7"/>
        <v>0</v>
      </c>
      <c r="H48" s="7">
        <f t="shared" si="8"/>
        <v>0</v>
      </c>
      <c r="I48" s="7">
        <f t="shared" si="9"/>
        <v>0</v>
      </c>
    </row>
    <row r="49" spans="1:9" x14ac:dyDescent="0.25">
      <c r="A49" s="5">
        <v>42</v>
      </c>
      <c r="B49" s="5">
        <f>'Financni toky měsíční'!E46</f>
        <v>0</v>
      </c>
      <c r="C49" s="52">
        <f>'Financni toky měsíční'!D46</f>
        <v>0</v>
      </c>
      <c r="D49" s="54">
        <f>'Čisté uš. náklady měsíční'!E49</f>
        <v>1.0354396902316474</v>
      </c>
      <c r="E49" s="54">
        <f t="shared" si="5"/>
        <v>0.9657732936394211</v>
      </c>
      <c r="F49" s="6">
        <f t="shared" si="6"/>
        <v>0</v>
      </c>
      <c r="G49" s="6">
        <f t="shared" si="7"/>
        <v>0</v>
      </c>
      <c r="H49" s="7">
        <f t="shared" si="8"/>
        <v>0</v>
      </c>
      <c r="I49" s="7">
        <f t="shared" si="9"/>
        <v>0</v>
      </c>
    </row>
    <row r="50" spans="1:9" x14ac:dyDescent="0.25">
      <c r="A50" s="5">
        <v>43</v>
      </c>
      <c r="B50" s="5">
        <f>'Financni toky měsíční'!E47</f>
        <v>0</v>
      </c>
      <c r="C50" s="52">
        <f>'Financni toky měsíční'!D47</f>
        <v>0</v>
      </c>
      <c r="D50" s="54">
        <f>'Čisté uš. náklady měsíční'!E50</f>
        <v>1.0362986269198016</v>
      </c>
      <c r="E50" s="54">
        <f t="shared" si="5"/>
        <v>0.96497281191263151</v>
      </c>
      <c r="F50" s="6">
        <f t="shared" si="6"/>
        <v>0</v>
      </c>
      <c r="G50" s="6">
        <f t="shared" si="7"/>
        <v>0</v>
      </c>
      <c r="H50" s="7">
        <f t="shared" si="8"/>
        <v>0</v>
      </c>
      <c r="I50" s="7">
        <f t="shared" si="9"/>
        <v>0</v>
      </c>
    </row>
    <row r="51" spans="1:9" x14ac:dyDescent="0.25">
      <c r="A51" s="5">
        <v>44</v>
      </c>
      <c r="B51" s="5">
        <f>'Financni toky měsíční'!E48</f>
        <v>0</v>
      </c>
      <c r="C51" s="52">
        <f>'Financni toky měsíční'!D48</f>
        <v>0</v>
      </c>
      <c r="D51" s="54">
        <f>'Čisté uš. náklady měsíční'!E51</f>
        <v>1.0371582761286762</v>
      </c>
      <c r="E51" s="54">
        <f t="shared" si="5"/>
        <v>0.96417299366556264</v>
      </c>
      <c r="F51" s="6">
        <f t="shared" si="6"/>
        <v>0</v>
      </c>
      <c r="G51" s="6">
        <f t="shared" si="7"/>
        <v>0</v>
      </c>
      <c r="H51" s="7">
        <f t="shared" si="8"/>
        <v>0</v>
      </c>
      <c r="I51" s="7">
        <f t="shared" si="9"/>
        <v>0</v>
      </c>
    </row>
    <row r="52" spans="1:9" x14ac:dyDescent="0.25">
      <c r="A52" s="5">
        <v>45</v>
      </c>
      <c r="B52" s="5">
        <f>'Financni toky měsíční'!E49</f>
        <v>0</v>
      </c>
      <c r="C52" s="52">
        <f>'Financni toky měsíční'!D49</f>
        <v>0</v>
      </c>
      <c r="D52" s="54">
        <f>'Čisté uš. náklady měsíční'!E52</f>
        <v>1.0380186384493344</v>
      </c>
      <c r="E52" s="54">
        <f t="shared" si="5"/>
        <v>0.96337383834828894</v>
      </c>
      <c r="F52" s="6">
        <f t="shared" si="6"/>
        <v>0</v>
      </c>
      <c r="G52" s="6">
        <f t="shared" si="7"/>
        <v>0</v>
      </c>
      <c r="H52" s="7">
        <f t="shared" si="8"/>
        <v>0</v>
      </c>
      <c r="I52" s="7">
        <f t="shared" si="9"/>
        <v>0</v>
      </c>
    </row>
    <row r="53" spans="1:9" x14ac:dyDescent="0.25">
      <c r="A53" s="5">
        <v>46</v>
      </c>
      <c r="B53" s="5">
        <f>'Financni toky měsíční'!E50</f>
        <v>0</v>
      </c>
      <c r="C53" s="52">
        <f>'Financni toky měsíční'!D50</f>
        <v>0</v>
      </c>
      <c r="D53" s="54">
        <f>'Čisté uš. náklady měsíční'!E53</f>
        <v>1.0388797144733299</v>
      </c>
      <c r="E53" s="54">
        <f t="shared" si="5"/>
        <v>0.96257534541134016</v>
      </c>
      <c r="F53" s="6">
        <f t="shared" si="6"/>
        <v>0</v>
      </c>
      <c r="G53" s="6">
        <f t="shared" si="7"/>
        <v>0</v>
      </c>
      <c r="H53" s="7">
        <f t="shared" si="8"/>
        <v>0</v>
      </c>
      <c r="I53" s="7">
        <f t="shared" si="9"/>
        <v>0</v>
      </c>
    </row>
    <row r="54" spans="1:9" x14ac:dyDescent="0.25">
      <c r="A54" s="5">
        <v>47</v>
      </c>
      <c r="B54" s="5">
        <f>'Financni toky měsíční'!E51</f>
        <v>0</v>
      </c>
      <c r="C54" s="52">
        <f>'Financni toky měsíční'!D51</f>
        <v>0</v>
      </c>
      <c r="D54" s="54">
        <f>'Čisté uš. náklady měsíční'!E54</f>
        <v>1.0397415047927068</v>
      </c>
      <c r="E54" s="54">
        <f t="shared" si="5"/>
        <v>0.96177751430570235</v>
      </c>
      <c r="F54" s="6">
        <f t="shared" si="6"/>
        <v>0</v>
      </c>
      <c r="G54" s="6">
        <f t="shared" si="7"/>
        <v>0</v>
      </c>
      <c r="H54" s="7">
        <f t="shared" si="8"/>
        <v>0</v>
      </c>
      <c r="I54" s="7">
        <f t="shared" si="9"/>
        <v>0</v>
      </c>
    </row>
    <row r="55" spans="1:9" x14ac:dyDescent="0.25">
      <c r="A55" s="5">
        <v>48</v>
      </c>
      <c r="B55" s="5">
        <f>'Financni toky měsíční'!E52</f>
        <v>0</v>
      </c>
      <c r="C55" s="52">
        <f>'Financni toky měsíční'!D52</f>
        <v>0</v>
      </c>
      <c r="D55" s="54">
        <f>'Čisté uš. náklady měsíční'!E55</f>
        <v>1.04060401</v>
      </c>
      <c r="E55" s="54">
        <f t="shared" si="5"/>
        <v>0.96098034448281622</v>
      </c>
      <c r="F55" s="6">
        <f t="shared" si="6"/>
        <v>0</v>
      </c>
      <c r="G55" s="6">
        <f t="shared" si="7"/>
        <v>0</v>
      </c>
      <c r="H55" s="7">
        <f t="shared" si="8"/>
        <v>0</v>
      </c>
      <c r="I55" s="7">
        <f t="shared" si="9"/>
        <v>0</v>
      </c>
    </row>
    <row r="56" spans="1:9" x14ac:dyDescent="0.25">
      <c r="A56" s="5">
        <v>49</v>
      </c>
      <c r="B56" s="5">
        <f>'Financni toky měsíční'!E53</f>
        <v>0</v>
      </c>
      <c r="C56" s="52">
        <f>'Financni toky měsíční'!D53</f>
        <v>0</v>
      </c>
      <c r="D56" s="54">
        <f>'Čisté uš. náklady měsíční'!E56</f>
        <v>1.0414672306882367</v>
      </c>
      <c r="E56" s="54">
        <f t="shared" si="5"/>
        <v>0.96018383539457719</v>
      </c>
      <c r="F56" s="6">
        <f t="shared" si="6"/>
        <v>0</v>
      </c>
      <c r="G56" s="6">
        <f t="shared" si="7"/>
        <v>0</v>
      </c>
      <c r="H56" s="7">
        <f t="shared" si="8"/>
        <v>0</v>
      </c>
      <c r="I56" s="7">
        <f t="shared" si="9"/>
        <v>0</v>
      </c>
    </row>
    <row r="57" spans="1:9" x14ac:dyDescent="0.25">
      <c r="A57" s="5">
        <v>50</v>
      </c>
      <c r="B57" s="5">
        <f>'Financni toky měsíční'!E54</f>
        <v>0</v>
      </c>
      <c r="C57" s="52">
        <f>'Financni toky měsíční'!D54</f>
        <v>0</v>
      </c>
      <c r="D57" s="54">
        <f>'Čisté uš. náklady měsíční'!E57</f>
        <v>1.042331167450935</v>
      </c>
      <c r="E57" s="54">
        <f t="shared" si="5"/>
        <v>0.95938798649333523</v>
      </c>
      <c r="F57" s="6">
        <f t="shared" si="6"/>
        <v>0</v>
      </c>
      <c r="G57" s="6">
        <f t="shared" si="7"/>
        <v>0</v>
      </c>
      <c r="H57" s="7">
        <f t="shared" si="8"/>
        <v>0</v>
      </c>
      <c r="I57" s="7">
        <f t="shared" si="9"/>
        <v>0</v>
      </c>
    </row>
    <row r="58" spans="1:9" x14ac:dyDescent="0.25">
      <c r="A58" s="5">
        <v>51</v>
      </c>
      <c r="B58" s="5">
        <f>'Financni toky měsíční'!E55</f>
        <v>0</v>
      </c>
      <c r="C58" s="52">
        <f>'Financni toky měsíční'!D55</f>
        <v>0</v>
      </c>
      <c r="D58" s="54">
        <f>'Čisté uš. náklady měsíční'!E58</f>
        <v>1.0431958208821066</v>
      </c>
      <c r="E58" s="54">
        <f t="shared" si="5"/>
        <v>0.95859279723189361</v>
      </c>
      <c r="F58" s="6">
        <f t="shared" si="6"/>
        <v>0</v>
      </c>
      <c r="G58" s="6">
        <f t="shared" si="7"/>
        <v>0</v>
      </c>
      <c r="H58" s="7">
        <f t="shared" si="8"/>
        <v>0</v>
      </c>
      <c r="I58" s="7">
        <f t="shared" si="9"/>
        <v>0</v>
      </c>
    </row>
    <row r="59" spans="1:9" x14ac:dyDescent="0.25">
      <c r="A59" s="5">
        <v>52</v>
      </c>
      <c r="B59" s="5">
        <f>'Financni toky měsíční'!E56</f>
        <v>0</v>
      </c>
      <c r="C59" s="52">
        <f>'Financni toky měsíční'!D56</f>
        <v>0</v>
      </c>
      <c r="D59" s="54">
        <f>'Čisté uš. náklady měsíční'!E59</f>
        <v>1.044061191576255</v>
      </c>
      <c r="E59" s="54">
        <f t="shared" si="5"/>
        <v>0.95779826706350968</v>
      </c>
      <c r="F59" s="6">
        <f t="shared" si="6"/>
        <v>0</v>
      </c>
      <c r="G59" s="6">
        <f t="shared" si="7"/>
        <v>0</v>
      </c>
      <c r="H59" s="7">
        <f t="shared" si="8"/>
        <v>0</v>
      </c>
      <c r="I59" s="7">
        <f t="shared" si="9"/>
        <v>0</v>
      </c>
    </row>
    <row r="60" spans="1:9" x14ac:dyDescent="0.25">
      <c r="A60" s="5">
        <v>53</v>
      </c>
      <c r="B60" s="5">
        <f>'Financni toky měsíční'!E57</f>
        <v>0</v>
      </c>
      <c r="C60" s="52">
        <f>'Financni toky měsíční'!D57</f>
        <v>0</v>
      </c>
      <c r="D60" s="54">
        <f>'Čisté uš. náklady měsíční'!E60</f>
        <v>1.0449272801283773</v>
      </c>
      <c r="E60" s="54">
        <f t="shared" si="5"/>
        <v>0.95700439544189364</v>
      </c>
      <c r="F60" s="6">
        <f t="shared" si="6"/>
        <v>0</v>
      </c>
      <c r="G60" s="6">
        <f t="shared" si="7"/>
        <v>0</v>
      </c>
      <c r="H60" s="7">
        <f t="shared" si="8"/>
        <v>0</v>
      </c>
      <c r="I60" s="7">
        <f t="shared" si="9"/>
        <v>0</v>
      </c>
    </row>
    <row r="61" spans="1:9" x14ac:dyDescent="0.25">
      <c r="A61" s="5">
        <v>54</v>
      </c>
      <c r="B61" s="5">
        <f>'Financni toky měsíční'!E58</f>
        <v>0</v>
      </c>
      <c r="C61" s="52">
        <f>'Financni toky měsíční'!D58</f>
        <v>0</v>
      </c>
      <c r="D61" s="54">
        <f>'Čisté uš. náklady měsíční'!E61</f>
        <v>1.0457940871339639</v>
      </c>
      <c r="E61" s="54">
        <f t="shared" si="5"/>
        <v>0.9562111818212089</v>
      </c>
      <c r="F61" s="6">
        <f t="shared" si="6"/>
        <v>0</v>
      </c>
      <c r="G61" s="6">
        <f t="shared" si="7"/>
        <v>0</v>
      </c>
      <c r="H61" s="7">
        <f t="shared" si="8"/>
        <v>0</v>
      </c>
      <c r="I61" s="7">
        <f t="shared" si="9"/>
        <v>0</v>
      </c>
    </row>
    <row r="62" spans="1:9" x14ac:dyDescent="0.25">
      <c r="A62" s="5">
        <v>55</v>
      </c>
      <c r="B62" s="5">
        <f>'Financni toky měsíční'!E59</f>
        <v>0</v>
      </c>
      <c r="C62" s="52">
        <f>'Financni toky měsíční'!D59</f>
        <v>0</v>
      </c>
      <c r="D62" s="54">
        <f>'Čisté uš. náklady měsíční'!E62</f>
        <v>1.0466616131889994</v>
      </c>
      <c r="E62" s="54">
        <f t="shared" si="5"/>
        <v>0.95541862565607094</v>
      </c>
      <c r="F62" s="6">
        <f t="shared" si="6"/>
        <v>0</v>
      </c>
      <c r="G62" s="6">
        <f t="shared" si="7"/>
        <v>0</v>
      </c>
      <c r="H62" s="7">
        <f t="shared" si="8"/>
        <v>0</v>
      </c>
      <c r="I62" s="7">
        <f t="shared" si="9"/>
        <v>0</v>
      </c>
    </row>
    <row r="63" spans="1:9" x14ac:dyDescent="0.25">
      <c r="A63" s="5">
        <v>56</v>
      </c>
      <c r="B63" s="5">
        <f>'Financni toky měsíční'!E60</f>
        <v>0</v>
      </c>
      <c r="C63" s="52">
        <f>'Financni toky měsíční'!D60</f>
        <v>0</v>
      </c>
      <c r="D63" s="54">
        <f>'Čisté uš. náklady měsíční'!E63</f>
        <v>1.0475298588899629</v>
      </c>
      <c r="E63" s="54">
        <f t="shared" si="5"/>
        <v>0.95462672640154722</v>
      </c>
      <c r="F63" s="6">
        <f t="shared" si="6"/>
        <v>0</v>
      </c>
      <c r="G63" s="6">
        <f t="shared" si="7"/>
        <v>0</v>
      </c>
      <c r="H63" s="7">
        <f t="shared" si="8"/>
        <v>0</v>
      </c>
      <c r="I63" s="7">
        <f t="shared" si="9"/>
        <v>0</v>
      </c>
    </row>
    <row r="64" spans="1:9" x14ac:dyDescent="0.25">
      <c r="A64" s="5">
        <v>57</v>
      </c>
      <c r="B64" s="5">
        <f>'Financni toky měsíční'!E61</f>
        <v>0</v>
      </c>
      <c r="C64" s="52">
        <f>'Financni toky měsíční'!D61</f>
        <v>0</v>
      </c>
      <c r="D64" s="54">
        <f>'Čisté uš. náklady měsíční'!E64</f>
        <v>1.0483988248338278</v>
      </c>
      <c r="E64" s="54">
        <f t="shared" si="5"/>
        <v>0.95383548351315717</v>
      </c>
      <c r="F64" s="6">
        <f t="shared" si="6"/>
        <v>0</v>
      </c>
      <c r="G64" s="6">
        <f t="shared" si="7"/>
        <v>0</v>
      </c>
      <c r="H64" s="7">
        <f t="shared" si="8"/>
        <v>0</v>
      </c>
      <c r="I64" s="7">
        <f t="shared" si="9"/>
        <v>0</v>
      </c>
    </row>
    <row r="65" spans="1:9" x14ac:dyDescent="0.25">
      <c r="A65" s="5">
        <v>58</v>
      </c>
      <c r="B65" s="5">
        <f>'Financni toky měsíční'!E62</f>
        <v>0</v>
      </c>
      <c r="C65" s="52">
        <f>'Financni toky měsíční'!D62</f>
        <v>0</v>
      </c>
      <c r="D65" s="54">
        <f>'Čisté uš. náklady měsíční'!E65</f>
        <v>1.0492685116180633</v>
      </c>
      <c r="E65" s="54">
        <f t="shared" si="5"/>
        <v>0.9530448964468714</v>
      </c>
      <c r="F65" s="6">
        <f t="shared" si="6"/>
        <v>0</v>
      </c>
      <c r="G65" s="6">
        <f t="shared" si="7"/>
        <v>0</v>
      </c>
      <c r="H65" s="7">
        <f t="shared" si="8"/>
        <v>0</v>
      </c>
      <c r="I65" s="7">
        <f t="shared" si="9"/>
        <v>0</v>
      </c>
    </row>
    <row r="66" spans="1:9" x14ac:dyDescent="0.25">
      <c r="A66" s="5">
        <v>59</v>
      </c>
      <c r="B66" s="5">
        <f>'Financni toky měsíční'!E63</f>
        <v>0</v>
      </c>
      <c r="C66" s="52">
        <f>'Financni toky měsíční'!D63</f>
        <v>0</v>
      </c>
      <c r="D66" s="54">
        <f>'Čisté uš. náklady měsíční'!E66</f>
        <v>1.0501389198406339</v>
      </c>
      <c r="E66" s="54">
        <f t="shared" si="5"/>
        <v>0.95225496465911119</v>
      </c>
      <c r="F66" s="6">
        <f t="shared" si="6"/>
        <v>0</v>
      </c>
      <c r="G66" s="6">
        <f t="shared" si="7"/>
        <v>0</v>
      </c>
      <c r="H66" s="7">
        <f t="shared" si="8"/>
        <v>0</v>
      </c>
      <c r="I66" s="7">
        <f t="shared" si="9"/>
        <v>0</v>
      </c>
    </row>
    <row r="67" spans="1:9" x14ac:dyDescent="0.25">
      <c r="A67" s="5">
        <v>60</v>
      </c>
      <c r="B67" s="5">
        <f>'Financni toky měsíční'!E64</f>
        <v>0</v>
      </c>
      <c r="C67" s="52">
        <f>'Financni toky měsíční'!D64</f>
        <v>0</v>
      </c>
      <c r="D67" s="54">
        <f>'Čisté uš. náklady měsíční'!E67</f>
        <v>1.0510100500999999</v>
      </c>
      <c r="E67" s="54">
        <f t="shared" si="5"/>
        <v>0.95146568760674888</v>
      </c>
      <c r="F67" s="6">
        <f t="shared" si="6"/>
        <v>0</v>
      </c>
      <c r="G67" s="6">
        <f t="shared" si="7"/>
        <v>0</v>
      </c>
      <c r="H67" s="7">
        <f t="shared" si="8"/>
        <v>0</v>
      </c>
      <c r="I67" s="7">
        <f t="shared" si="9"/>
        <v>0</v>
      </c>
    </row>
    <row r="68" spans="1:9" x14ac:dyDescent="0.25">
      <c r="A68" s="5">
        <v>61</v>
      </c>
      <c r="B68" s="5">
        <f>'Financni toky měsíční'!E65</f>
        <v>0</v>
      </c>
      <c r="C68" s="52">
        <f>'Financni toky měsíční'!D65</f>
        <v>0</v>
      </c>
      <c r="D68" s="54">
        <f>'Čisté uš. náklady měsíční'!E68</f>
        <v>1.051881902995119</v>
      </c>
      <c r="E68" s="54">
        <f t="shared" si="5"/>
        <v>0.95067706474710623</v>
      </c>
      <c r="F68" s="6">
        <f t="shared" si="6"/>
        <v>0</v>
      </c>
      <c r="G68" s="6">
        <f t="shared" si="7"/>
        <v>0</v>
      </c>
      <c r="H68" s="7">
        <f t="shared" si="8"/>
        <v>0</v>
      </c>
      <c r="I68" s="7">
        <f t="shared" si="9"/>
        <v>0</v>
      </c>
    </row>
    <row r="69" spans="1:9" x14ac:dyDescent="0.25">
      <c r="A69" s="5">
        <v>62</v>
      </c>
      <c r="B69" s="5">
        <f>'Financni toky měsíční'!E66</f>
        <v>0</v>
      </c>
      <c r="C69" s="52">
        <f>'Financni toky měsíční'!D66</f>
        <v>0</v>
      </c>
      <c r="D69" s="54">
        <f>'Čisté uš. náklady měsíční'!E69</f>
        <v>1.0527544791254444</v>
      </c>
      <c r="E69" s="54">
        <f t="shared" si="5"/>
        <v>0.94988909553795564</v>
      </c>
      <c r="F69" s="6">
        <f t="shared" si="6"/>
        <v>0</v>
      </c>
      <c r="G69" s="6">
        <f t="shared" si="7"/>
        <v>0</v>
      </c>
      <c r="H69" s="7">
        <f t="shared" si="8"/>
        <v>0</v>
      </c>
      <c r="I69" s="7">
        <f t="shared" si="9"/>
        <v>0</v>
      </c>
    </row>
    <row r="70" spans="1:9" x14ac:dyDescent="0.25">
      <c r="A70" s="5">
        <v>63</v>
      </c>
      <c r="B70" s="5">
        <f>'Financni toky měsíční'!E67</f>
        <v>0</v>
      </c>
      <c r="C70" s="52">
        <f>'Financni toky měsíční'!D67</f>
        <v>0</v>
      </c>
      <c r="D70" s="54">
        <f>'Čisté uš. náklady měsíční'!E70</f>
        <v>1.0536277790909276</v>
      </c>
      <c r="E70" s="54">
        <f t="shared" si="5"/>
        <v>0.94910177943751839</v>
      </c>
      <c r="F70" s="6">
        <f t="shared" si="6"/>
        <v>0</v>
      </c>
      <c r="G70" s="6">
        <f t="shared" si="7"/>
        <v>0</v>
      </c>
      <c r="H70" s="7">
        <f t="shared" si="8"/>
        <v>0</v>
      </c>
      <c r="I70" s="7">
        <f t="shared" si="9"/>
        <v>0</v>
      </c>
    </row>
    <row r="71" spans="1:9" x14ac:dyDescent="0.25">
      <c r="A71" s="5">
        <v>64</v>
      </c>
      <c r="B71" s="5">
        <f>'Financni toky měsíční'!E68</f>
        <v>0</v>
      </c>
      <c r="C71" s="52">
        <f>'Financni toky měsíční'!D68</f>
        <v>0</v>
      </c>
      <c r="D71" s="54">
        <f>'Čisté uš. náklady měsíční'!E71</f>
        <v>1.0545018034920177</v>
      </c>
      <c r="E71" s="54">
        <f t="shared" si="5"/>
        <v>0.94831511590446482</v>
      </c>
      <c r="F71" s="6">
        <f t="shared" si="6"/>
        <v>0</v>
      </c>
      <c r="G71" s="6">
        <f t="shared" si="7"/>
        <v>0</v>
      </c>
      <c r="H71" s="7">
        <f t="shared" si="8"/>
        <v>0</v>
      </c>
      <c r="I71" s="7">
        <f t="shared" si="9"/>
        <v>0</v>
      </c>
    </row>
    <row r="72" spans="1:9" x14ac:dyDescent="0.25">
      <c r="A72" s="5">
        <v>65</v>
      </c>
      <c r="B72" s="5">
        <f>'Financni toky měsíční'!E69</f>
        <v>0</v>
      </c>
      <c r="C72" s="52">
        <f>'Financni toky měsíční'!D69</f>
        <v>0</v>
      </c>
      <c r="D72" s="54">
        <f>'Čisté uš. náklady měsíční'!E72</f>
        <v>1.055376552929661</v>
      </c>
      <c r="E72" s="54">
        <f t="shared" si="5"/>
        <v>0.9475291043979146</v>
      </c>
      <c r="F72" s="6">
        <f t="shared" si="6"/>
        <v>0</v>
      </c>
      <c r="G72" s="6">
        <f t="shared" si="7"/>
        <v>0</v>
      </c>
      <c r="H72" s="7">
        <f t="shared" si="8"/>
        <v>0</v>
      </c>
      <c r="I72" s="7">
        <f t="shared" si="9"/>
        <v>0</v>
      </c>
    </row>
    <row r="73" spans="1:9" x14ac:dyDescent="0.25">
      <c r="A73" s="5">
        <v>66</v>
      </c>
      <c r="B73" s="5">
        <f>'Financni toky měsíční'!E70</f>
        <v>0</v>
      </c>
      <c r="C73" s="52">
        <f>'Financni toky měsíční'!D70</f>
        <v>0</v>
      </c>
      <c r="D73" s="54">
        <f>'Čisté uš. náklady měsíční'!E73</f>
        <v>1.0562520280053036</v>
      </c>
      <c r="E73" s="54">
        <f t="shared" si="5"/>
        <v>0.94674374437743458</v>
      </c>
      <c r="F73" s="6">
        <f t="shared" si="6"/>
        <v>0</v>
      </c>
      <c r="G73" s="6">
        <f t="shared" si="7"/>
        <v>0</v>
      </c>
      <c r="H73" s="7">
        <f t="shared" si="8"/>
        <v>0</v>
      </c>
      <c r="I73" s="7">
        <f t="shared" si="9"/>
        <v>0</v>
      </c>
    </row>
    <row r="74" spans="1:9" x14ac:dyDescent="0.25">
      <c r="A74" s="5">
        <v>67</v>
      </c>
      <c r="B74" s="5">
        <f>'Financni toky měsíční'!E71</f>
        <v>0</v>
      </c>
      <c r="C74" s="52">
        <f>'Financni toky měsíční'!D71</f>
        <v>0</v>
      </c>
      <c r="D74" s="54">
        <f>'Čisté uš. náklady měsíční'!E74</f>
        <v>1.0571282293208895</v>
      </c>
      <c r="E74" s="54">
        <f t="shared" si="5"/>
        <v>0.94595903530304049</v>
      </c>
      <c r="F74" s="6">
        <f t="shared" si="6"/>
        <v>0</v>
      </c>
      <c r="G74" s="6">
        <f t="shared" si="7"/>
        <v>0</v>
      </c>
      <c r="H74" s="7">
        <f t="shared" si="8"/>
        <v>0</v>
      </c>
      <c r="I74" s="7">
        <f t="shared" si="9"/>
        <v>0</v>
      </c>
    </row>
    <row r="75" spans="1:9" x14ac:dyDescent="0.25">
      <c r="A75" s="5">
        <v>68</v>
      </c>
      <c r="B75" s="5">
        <f>'Financni toky měsíční'!E72</f>
        <v>0</v>
      </c>
      <c r="C75" s="52">
        <f>'Financni toky měsíční'!D72</f>
        <v>0</v>
      </c>
      <c r="D75" s="54">
        <f>'Čisté uš. náklady měsíční'!E75</f>
        <v>1.0580051574788625</v>
      </c>
      <c r="E75" s="54">
        <f t="shared" si="5"/>
        <v>0.94517497663519534</v>
      </c>
      <c r="F75" s="6">
        <f t="shared" si="6"/>
        <v>0</v>
      </c>
      <c r="G75" s="6">
        <f t="shared" si="7"/>
        <v>0</v>
      </c>
      <c r="H75" s="7">
        <f t="shared" si="8"/>
        <v>0</v>
      </c>
      <c r="I75" s="7">
        <f t="shared" si="9"/>
        <v>0</v>
      </c>
    </row>
    <row r="76" spans="1:9" x14ac:dyDescent="0.25">
      <c r="A76" s="5">
        <v>69</v>
      </c>
      <c r="B76" s="5">
        <f>'Financni toky měsíční'!E73</f>
        <v>0</v>
      </c>
      <c r="C76" s="52">
        <f>'Financni toky měsíční'!D73</f>
        <v>0</v>
      </c>
      <c r="D76" s="54">
        <f>'Čisté uš. náklady měsíční'!E76</f>
        <v>1.0588828130821661</v>
      </c>
      <c r="E76" s="54">
        <f t="shared" si="5"/>
        <v>0.94439156783480915</v>
      </c>
      <c r="F76" s="6">
        <f t="shared" si="6"/>
        <v>0</v>
      </c>
      <c r="G76" s="6">
        <f t="shared" si="7"/>
        <v>0</v>
      </c>
      <c r="H76" s="7">
        <f t="shared" si="8"/>
        <v>0</v>
      </c>
      <c r="I76" s="7">
        <f t="shared" si="9"/>
        <v>0</v>
      </c>
    </row>
    <row r="77" spans="1:9" x14ac:dyDescent="0.25">
      <c r="A77" s="5">
        <v>70</v>
      </c>
      <c r="B77" s="5">
        <f>'Financni toky měsíční'!E74</f>
        <v>0</v>
      </c>
      <c r="C77" s="52">
        <f>'Financni toky měsíční'!D74</f>
        <v>0</v>
      </c>
      <c r="D77" s="54">
        <f>'Čisté uš. náklady měsíční'!E77</f>
        <v>1.059761196734244</v>
      </c>
      <c r="E77" s="54">
        <f t="shared" si="5"/>
        <v>0.94360880836323902</v>
      </c>
      <c r="F77" s="6">
        <f t="shared" si="6"/>
        <v>0</v>
      </c>
      <c r="G77" s="6">
        <f t="shared" si="7"/>
        <v>0</v>
      </c>
      <c r="H77" s="7">
        <f t="shared" si="8"/>
        <v>0</v>
      </c>
      <c r="I77" s="7">
        <f t="shared" si="9"/>
        <v>0</v>
      </c>
    </row>
    <row r="78" spans="1:9" x14ac:dyDescent="0.25">
      <c r="A78" s="5">
        <v>71</v>
      </c>
      <c r="B78" s="5">
        <f>'Financni toky měsíční'!E75</f>
        <v>0</v>
      </c>
      <c r="C78" s="52">
        <f>'Financni toky měsíční'!D75</f>
        <v>0</v>
      </c>
      <c r="D78" s="54">
        <f>'Čisté uš. náklady měsíční'!E78</f>
        <v>1.0606403090390402</v>
      </c>
      <c r="E78" s="54">
        <f t="shared" si="5"/>
        <v>0.94282669768228833</v>
      </c>
      <c r="F78" s="6">
        <f t="shared" si="6"/>
        <v>0</v>
      </c>
      <c r="G78" s="6">
        <f t="shared" si="7"/>
        <v>0</v>
      </c>
      <c r="H78" s="7">
        <f t="shared" si="8"/>
        <v>0</v>
      </c>
      <c r="I78" s="7">
        <f t="shared" si="9"/>
        <v>0</v>
      </c>
    </row>
    <row r="79" spans="1:9" x14ac:dyDescent="0.25">
      <c r="A79" s="5">
        <v>72</v>
      </c>
      <c r="B79" s="5">
        <f>'Financni toky měsíční'!E76</f>
        <v>0</v>
      </c>
      <c r="C79" s="52">
        <f>'Financni toky měsíční'!D76</f>
        <v>0</v>
      </c>
      <c r="D79" s="54">
        <f>'Čisté uš. náklady měsíční'!E79</f>
        <v>1.0615201506010001</v>
      </c>
      <c r="E79" s="54">
        <f t="shared" si="5"/>
        <v>0.94204523525420658</v>
      </c>
      <c r="F79" s="6">
        <f t="shared" si="6"/>
        <v>0</v>
      </c>
      <c r="G79" s="6">
        <f t="shared" si="7"/>
        <v>0</v>
      </c>
      <c r="H79" s="7">
        <f t="shared" si="8"/>
        <v>0</v>
      </c>
      <c r="I79" s="7">
        <f t="shared" si="9"/>
        <v>0</v>
      </c>
    </row>
    <row r="80" spans="1:9" x14ac:dyDescent="0.25">
      <c r="A80" s="5">
        <v>73</v>
      </c>
      <c r="B80" s="5">
        <f>'Financni toky měsíční'!E77</f>
        <v>0</v>
      </c>
      <c r="C80" s="52">
        <f>'Financni toky měsíční'!D77</f>
        <v>0</v>
      </c>
      <c r="D80" s="54">
        <f>'Čisté uš. náklady měsíční'!E80</f>
        <v>1.0624007220250702</v>
      </c>
      <c r="E80" s="54">
        <f t="shared" si="5"/>
        <v>0.94126442054168924</v>
      </c>
      <c r="F80" s="6">
        <f t="shared" si="6"/>
        <v>0</v>
      </c>
      <c r="G80" s="6">
        <f t="shared" si="7"/>
        <v>0</v>
      </c>
      <c r="H80" s="7">
        <f t="shared" si="8"/>
        <v>0</v>
      </c>
      <c r="I80" s="7">
        <f t="shared" si="9"/>
        <v>0</v>
      </c>
    </row>
    <row r="81" spans="1:9" x14ac:dyDescent="0.25">
      <c r="A81" s="5">
        <v>74</v>
      </c>
      <c r="B81" s="5">
        <f>'Financni toky měsíční'!E78</f>
        <v>0</v>
      </c>
      <c r="C81" s="52">
        <f>'Financni toky měsíční'!D78</f>
        <v>0</v>
      </c>
      <c r="D81" s="54">
        <f>'Čisté uš. náklady měsíční'!E81</f>
        <v>1.0632820239166989</v>
      </c>
      <c r="E81" s="54">
        <f t="shared" si="5"/>
        <v>0.94048425300787686</v>
      </c>
      <c r="F81" s="6">
        <f t="shared" si="6"/>
        <v>0</v>
      </c>
      <c r="G81" s="6">
        <f t="shared" si="7"/>
        <v>0</v>
      </c>
      <c r="H81" s="7">
        <f t="shared" si="8"/>
        <v>0</v>
      </c>
      <c r="I81" s="7">
        <f t="shared" si="9"/>
        <v>0</v>
      </c>
    </row>
    <row r="82" spans="1:9" x14ac:dyDescent="0.25">
      <c r="A82" s="5">
        <v>75</v>
      </c>
      <c r="B82" s="5">
        <f>'Financni toky měsíční'!E79</f>
        <v>0</v>
      </c>
      <c r="C82" s="52">
        <f>'Financni toky měsíční'!D79</f>
        <v>0</v>
      </c>
      <c r="D82" s="54">
        <f>'Čisté uš. náklady měsíční'!E82</f>
        <v>1.0641640568818369</v>
      </c>
      <c r="E82" s="54">
        <f t="shared" si="5"/>
        <v>0.93970473211635486</v>
      </c>
      <c r="F82" s="6">
        <f t="shared" si="6"/>
        <v>0</v>
      </c>
      <c r="G82" s="6">
        <f t="shared" si="7"/>
        <v>0</v>
      </c>
      <c r="H82" s="7">
        <f t="shared" si="8"/>
        <v>0</v>
      </c>
      <c r="I82" s="7">
        <f t="shared" si="9"/>
        <v>0</v>
      </c>
    </row>
    <row r="83" spans="1:9" x14ac:dyDescent="0.25">
      <c r="A83" s="5">
        <v>76</v>
      </c>
      <c r="B83" s="5">
        <f>'Financni toky měsíční'!E80</f>
        <v>0</v>
      </c>
      <c r="C83" s="52">
        <f>'Financni toky měsíční'!D80</f>
        <v>0</v>
      </c>
      <c r="D83" s="54">
        <f>'Čisté uš. náklady měsíční'!E83</f>
        <v>1.0650468215269377</v>
      </c>
      <c r="E83" s="54">
        <f t="shared" si="5"/>
        <v>0.93892585733115341</v>
      </c>
      <c r="F83" s="6">
        <f t="shared" si="6"/>
        <v>0</v>
      </c>
      <c r="G83" s="6">
        <f t="shared" si="7"/>
        <v>0</v>
      </c>
      <c r="H83" s="7">
        <f t="shared" si="8"/>
        <v>0</v>
      </c>
      <c r="I83" s="7">
        <f t="shared" si="9"/>
        <v>0</v>
      </c>
    </row>
    <row r="84" spans="1:9" x14ac:dyDescent="0.25">
      <c r="A84" s="5">
        <v>77</v>
      </c>
      <c r="B84" s="5">
        <f>'Financni toky měsíční'!E81</f>
        <v>0</v>
      </c>
      <c r="C84" s="52">
        <f>'Financni toky měsíční'!D81</f>
        <v>0</v>
      </c>
      <c r="D84" s="54">
        <f>'Čisté uš. náklady měsíční'!E84</f>
        <v>1.0659303184589577</v>
      </c>
      <c r="E84" s="54">
        <f t="shared" si="5"/>
        <v>0.93814762811674701</v>
      </c>
      <c r="F84" s="6">
        <f t="shared" si="6"/>
        <v>0</v>
      </c>
      <c r="G84" s="6">
        <f t="shared" si="7"/>
        <v>0</v>
      </c>
      <c r="H84" s="7">
        <f t="shared" si="8"/>
        <v>0</v>
      </c>
      <c r="I84" s="7">
        <f t="shared" si="9"/>
        <v>0</v>
      </c>
    </row>
    <row r="85" spans="1:9" x14ac:dyDescent="0.25">
      <c r="A85" s="5">
        <v>78</v>
      </c>
      <c r="B85" s="5">
        <f>'Financni toky měsíční'!E82</f>
        <v>0</v>
      </c>
      <c r="C85" s="52">
        <f>'Financni toky měsíční'!D82</f>
        <v>0</v>
      </c>
      <c r="D85" s="54">
        <f>'Čisté uš. náklady měsíční'!E85</f>
        <v>1.0668145482853566</v>
      </c>
      <c r="E85" s="54">
        <f t="shared" si="5"/>
        <v>0.93737004393805401</v>
      </c>
      <c r="F85" s="6">
        <f t="shared" si="6"/>
        <v>0</v>
      </c>
      <c r="G85" s="6">
        <f t="shared" si="7"/>
        <v>0</v>
      </c>
      <c r="H85" s="7">
        <f t="shared" si="8"/>
        <v>0</v>
      </c>
      <c r="I85" s="7">
        <f t="shared" si="9"/>
        <v>0</v>
      </c>
    </row>
    <row r="86" spans="1:9" x14ac:dyDescent="0.25">
      <c r="A86" s="5">
        <v>79</v>
      </c>
      <c r="B86" s="5">
        <f>'Financni toky měsíční'!E83</f>
        <v>0</v>
      </c>
      <c r="C86" s="52">
        <f>'Financni toky měsíční'!D83</f>
        <v>0</v>
      </c>
      <c r="D86" s="54">
        <f>'Čisté uš. náklady měsíční'!E86</f>
        <v>1.0676995116140984</v>
      </c>
      <c r="E86" s="54">
        <f t="shared" si="5"/>
        <v>0.93659310426043618</v>
      </c>
      <c r="F86" s="6">
        <f t="shared" si="6"/>
        <v>0</v>
      </c>
      <c r="G86" s="6">
        <f t="shared" si="7"/>
        <v>0</v>
      </c>
      <c r="H86" s="7">
        <f t="shared" si="8"/>
        <v>0</v>
      </c>
      <c r="I86" s="7">
        <f t="shared" si="9"/>
        <v>0</v>
      </c>
    </row>
    <row r="87" spans="1:9" x14ac:dyDescent="0.25">
      <c r="A87" s="5">
        <v>80</v>
      </c>
      <c r="B87" s="5">
        <f>'Financni toky měsíční'!E84</f>
        <v>0</v>
      </c>
      <c r="C87" s="52">
        <f>'Financni toky měsíční'!D84</f>
        <v>0</v>
      </c>
      <c r="D87" s="54">
        <f>'Čisté uš. náklady měsíční'!E87</f>
        <v>1.0685852090536512</v>
      </c>
      <c r="E87" s="54">
        <f t="shared" si="5"/>
        <v>0.93581680854969829</v>
      </c>
      <c r="F87" s="6">
        <f t="shared" si="6"/>
        <v>0</v>
      </c>
      <c r="G87" s="6">
        <f t="shared" si="7"/>
        <v>0</v>
      </c>
      <c r="H87" s="7">
        <f t="shared" si="8"/>
        <v>0</v>
      </c>
      <c r="I87" s="7">
        <f t="shared" si="9"/>
        <v>0</v>
      </c>
    </row>
    <row r="88" spans="1:9" x14ac:dyDescent="0.25">
      <c r="A88" s="5">
        <v>81</v>
      </c>
      <c r="B88" s="5">
        <f>'Financni toky měsíční'!E85</f>
        <v>0</v>
      </c>
      <c r="C88" s="52">
        <f>'Financni toky měsíční'!D85</f>
        <v>0</v>
      </c>
      <c r="D88" s="54">
        <f>'Čisté uš. náklady měsíční'!E88</f>
        <v>1.0694716412129879</v>
      </c>
      <c r="E88" s="54">
        <f t="shared" si="5"/>
        <v>0.93504115627208817</v>
      </c>
      <c r="F88" s="6">
        <f t="shared" si="6"/>
        <v>0</v>
      </c>
      <c r="G88" s="6">
        <f t="shared" si="7"/>
        <v>0</v>
      </c>
      <c r="H88" s="7">
        <f t="shared" si="8"/>
        <v>0</v>
      </c>
      <c r="I88" s="7">
        <f t="shared" si="9"/>
        <v>0</v>
      </c>
    </row>
    <row r="89" spans="1:9" x14ac:dyDescent="0.25">
      <c r="A89" s="5">
        <v>82</v>
      </c>
      <c r="B89" s="5">
        <f>'Financni toky měsíční'!E86</f>
        <v>0</v>
      </c>
      <c r="C89" s="52">
        <f>'Financni toky měsíční'!D86</f>
        <v>0</v>
      </c>
      <c r="D89" s="54">
        <f>'Čisté uš. náklady měsíční'!E89</f>
        <v>1.0703588087015865</v>
      </c>
      <c r="E89" s="54">
        <f t="shared" si="5"/>
        <v>0.93426614689429588</v>
      </c>
      <c r="F89" s="6">
        <f t="shared" si="6"/>
        <v>0</v>
      </c>
      <c r="G89" s="6">
        <f t="shared" si="7"/>
        <v>0</v>
      </c>
      <c r="H89" s="7">
        <f t="shared" si="8"/>
        <v>0</v>
      </c>
      <c r="I89" s="7">
        <f t="shared" si="9"/>
        <v>0</v>
      </c>
    </row>
    <row r="90" spans="1:9" x14ac:dyDescent="0.25">
      <c r="A90" s="5">
        <v>83</v>
      </c>
      <c r="B90" s="5">
        <f>'Financni toky měsíční'!E87</f>
        <v>0</v>
      </c>
      <c r="C90" s="52">
        <f>'Financni toky měsíční'!D87</f>
        <v>0</v>
      </c>
      <c r="D90" s="54">
        <f>'Čisté uš. náklady měsíční'!E90</f>
        <v>1.0712467121294307</v>
      </c>
      <c r="E90" s="54">
        <f t="shared" si="5"/>
        <v>0.93349177988345367</v>
      </c>
      <c r="F90" s="6">
        <f t="shared" si="6"/>
        <v>0</v>
      </c>
      <c r="G90" s="6">
        <f t="shared" si="7"/>
        <v>0</v>
      </c>
      <c r="H90" s="7">
        <f t="shared" si="8"/>
        <v>0</v>
      </c>
      <c r="I90" s="7">
        <f t="shared" si="9"/>
        <v>0</v>
      </c>
    </row>
    <row r="91" spans="1:9" x14ac:dyDescent="0.25">
      <c r="A91" s="5">
        <v>84</v>
      </c>
      <c r="B91" s="5">
        <f>'Financni toky měsíční'!E88</f>
        <v>0</v>
      </c>
      <c r="C91" s="52">
        <f>'Financni toky měsíční'!D88</f>
        <v>0</v>
      </c>
      <c r="D91" s="54">
        <f>'Čisté uš. náklady měsíční'!E91</f>
        <v>1.0721353521070098</v>
      </c>
      <c r="E91" s="54">
        <f t="shared" si="5"/>
        <v>0.93271805470713554</v>
      </c>
      <c r="F91" s="6">
        <f t="shared" si="6"/>
        <v>0</v>
      </c>
      <c r="G91" s="6">
        <f t="shared" si="7"/>
        <v>0</v>
      </c>
      <c r="H91" s="7">
        <f t="shared" si="8"/>
        <v>0</v>
      </c>
      <c r="I91" s="7">
        <f t="shared" si="9"/>
        <v>0</v>
      </c>
    </row>
    <row r="92" spans="1:9" x14ac:dyDescent="0.25">
      <c r="A92" s="5">
        <v>85</v>
      </c>
      <c r="B92" s="5">
        <f>'Financni toky měsíční'!E89</f>
        <v>0</v>
      </c>
      <c r="C92" s="52">
        <f>'Financni toky měsíční'!D89</f>
        <v>0</v>
      </c>
      <c r="D92" s="54">
        <f>'Čisté uš. náklady měsíční'!E92</f>
        <v>1.0730247292453208</v>
      </c>
      <c r="E92" s="54">
        <f t="shared" si="5"/>
        <v>0.93194497083335581</v>
      </c>
      <c r="F92" s="6">
        <f t="shared" si="6"/>
        <v>0</v>
      </c>
      <c r="G92" s="6">
        <f t="shared" si="7"/>
        <v>0</v>
      </c>
      <c r="H92" s="7">
        <f t="shared" si="8"/>
        <v>0</v>
      </c>
      <c r="I92" s="7">
        <f t="shared" si="9"/>
        <v>0</v>
      </c>
    </row>
    <row r="93" spans="1:9" x14ac:dyDescent="0.25">
      <c r="A93" s="5">
        <v>86</v>
      </c>
      <c r="B93" s="5">
        <f>'Financni toky měsíční'!E90</f>
        <v>0</v>
      </c>
      <c r="C93" s="52">
        <f>'Financni toky měsíční'!D90</f>
        <v>0</v>
      </c>
      <c r="D93" s="54">
        <f>'Čisté uš. náklady měsíční'!E93</f>
        <v>1.0739148441558659</v>
      </c>
      <c r="E93" s="54">
        <f t="shared" si="5"/>
        <v>0.93117252773057113</v>
      </c>
      <c r="F93" s="6">
        <f t="shared" si="6"/>
        <v>0</v>
      </c>
      <c r="G93" s="6">
        <f t="shared" si="7"/>
        <v>0</v>
      </c>
      <c r="H93" s="7">
        <f t="shared" si="8"/>
        <v>0</v>
      </c>
      <c r="I93" s="7">
        <f t="shared" si="9"/>
        <v>0</v>
      </c>
    </row>
    <row r="94" spans="1:9" x14ac:dyDescent="0.25">
      <c r="A94" s="5">
        <v>87</v>
      </c>
      <c r="B94" s="5">
        <f>'Financni toky měsíční'!E91</f>
        <v>0</v>
      </c>
      <c r="C94" s="52">
        <f>'Financni toky měsíční'!D91</f>
        <v>0</v>
      </c>
      <c r="D94" s="54">
        <f>'Čisté uš. náklady měsíční'!E94</f>
        <v>1.0748056974506555</v>
      </c>
      <c r="E94" s="54">
        <f t="shared" si="5"/>
        <v>0.930400724867678</v>
      </c>
      <c r="F94" s="6">
        <f t="shared" si="6"/>
        <v>0</v>
      </c>
      <c r="G94" s="6">
        <f t="shared" si="7"/>
        <v>0</v>
      </c>
      <c r="H94" s="7">
        <f t="shared" si="8"/>
        <v>0</v>
      </c>
      <c r="I94" s="7">
        <f t="shared" si="9"/>
        <v>0</v>
      </c>
    </row>
    <row r="95" spans="1:9" x14ac:dyDescent="0.25">
      <c r="A95" s="5">
        <v>88</v>
      </c>
      <c r="B95" s="5">
        <f>'Financni toky měsíční'!E92</f>
        <v>0</v>
      </c>
      <c r="C95" s="52">
        <f>'Financni toky měsíční'!D92</f>
        <v>0</v>
      </c>
      <c r="D95" s="54">
        <f>'Čisté uš. náklady měsíční'!E95</f>
        <v>1.0756972897422072</v>
      </c>
      <c r="E95" s="54">
        <f t="shared" si="5"/>
        <v>0.92962956171401323</v>
      </c>
      <c r="F95" s="6">
        <f t="shared" si="6"/>
        <v>0</v>
      </c>
      <c r="G95" s="6">
        <f t="shared" si="7"/>
        <v>0</v>
      </c>
      <c r="H95" s="7">
        <f t="shared" si="8"/>
        <v>0</v>
      </c>
      <c r="I95" s="7">
        <f t="shared" si="9"/>
        <v>0</v>
      </c>
    </row>
    <row r="96" spans="1:9" x14ac:dyDescent="0.25">
      <c r="A96" s="5">
        <v>89</v>
      </c>
      <c r="B96" s="5">
        <f>'Financni toky měsíční'!E93</f>
        <v>0</v>
      </c>
      <c r="C96" s="52">
        <f>'Financni toky měsíční'!D93</f>
        <v>0</v>
      </c>
      <c r="D96" s="54">
        <f>'Čisté uš. náklady měsíční'!E96</f>
        <v>1.0765896216435473</v>
      </c>
      <c r="E96" s="54">
        <f t="shared" si="5"/>
        <v>0.92885903773935352</v>
      </c>
      <c r="F96" s="6">
        <f t="shared" si="6"/>
        <v>0</v>
      </c>
      <c r="G96" s="6">
        <f t="shared" si="7"/>
        <v>0</v>
      </c>
      <c r="H96" s="7">
        <f t="shared" si="8"/>
        <v>0</v>
      </c>
      <c r="I96" s="7">
        <f t="shared" si="9"/>
        <v>0</v>
      </c>
    </row>
    <row r="97" spans="1:9" x14ac:dyDescent="0.25">
      <c r="A97" s="5">
        <v>90</v>
      </c>
      <c r="B97" s="5">
        <f>'Financni toky měsíční'!E94</f>
        <v>0</v>
      </c>
      <c r="C97" s="52">
        <f>'Financni toky měsíční'!D94</f>
        <v>0</v>
      </c>
      <c r="D97" s="54">
        <f>'Čisté uš. náklady měsíční'!E97</f>
        <v>1.0774826937682103</v>
      </c>
      <c r="E97" s="54">
        <f t="shared" si="5"/>
        <v>0.92808915241391476</v>
      </c>
      <c r="F97" s="6">
        <f t="shared" si="6"/>
        <v>0</v>
      </c>
      <c r="G97" s="6">
        <f t="shared" si="7"/>
        <v>0</v>
      </c>
      <c r="H97" s="7">
        <f t="shared" si="8"/>
        <v>0</v>
      </c>
      <c r="I97" s="7">
        <f t="shared" si="9"/>
        <v>0</v>
      </c>
    </row>
    <row r="98" spans="1:9" x14ac:dyDescent="0.25">
      <c r="A98" s="5">
        <v>91</v>
      </c>
      <c r="B98" s="5">
        <f>'Financni toky měsíční'!E95</f>
        <v>0</v>
      </c>
      <c r="C98" s="52">
        <f>'Financni toky měsíční'!D95</f>
        <v>0</v>
      </c>
      <c r="D98" s="54">
        <f>'Čisté uš. náklady měsíční'!E98</f>
        <v>1.0783765067302393</v>
      </c>
      <c r="E98" s="54">
        <f t="shared" si="5"/>
        <v>0.92731990520835261</v>
      </c>
      <c r="F98" s="6">
        <f t="shared" si="6"/>
        <v>0</v>
      </c>
      <c r="G98" s="6">
        <f t="shared" si="7"/>
        <v>0</v>
      </c>
      <c r="H98" s="7">
        <f t="shared" si="8"/>
        <v>0</v>
      </c>
      <c r="I98" s="7">
        <f t="shared" si="9"/>
        <v>0</v>
      </c>
    </row>
    <row r="99" spans="1:9" x14ac:dyDescent="0.25">
      <c r="A99" s="5">
        <v>92</v>
      </c>
      <c r="B99" s="5">
        <f>'Financni toky měsíční'!E96</f>
        <v>0</v>
      </c>
      <c r="C99" s="52">
        <f>'Financni toky měsíční'!D96</f>
        <v>0</v>
      </c>
      <c r="D99" s="54">
        <f>'Čisté uš. náklady měsíční'!E99</f>
        <v>1.0792710611441876</v>
      </c>
      <c r="E99" s="54">
        <f t="shared" si="5"/>
        <v>0.92655129559376082</v>
      </c>
      <c r="F99" s="6">
        <f t="shared" si="6"/>
        <v>0</v>
      </c>
      <c r="G99" s="6">
        <f t="shared" si="7"/>
        <v>0</v>
      </c>
      <c r="H99" s="7">
        <f t="shared" si="8"/>
        <v>0</v>
      </c>
      <c r="I99" s="7">
        <f t="shared" si="9"/>
        <v>0</v>
      </c>
    </row>
    <row r="100" spans="1:9" x14ac:dyDescent="0.25">
      <c r="A100" s="5">
        <v>93</v>
      </c>
      <c r="B100" s="5">
        <f>'Financni toky měsíční'!E97</f>
        <v>0</v>
      </c>
      <c r="C100" s="52">
        <f>'Financni toky měsíční'!D97</f>
        <v>0</v>
      </c>
      <c r="D100" s="54">
        <f>'Čisté uš. náklady měsíční'!E100</f>
        <v>1.0801663576251177</v>
      </c>
      <c r="E100" s="54">
        <f t="shared" si="5"/>
        <v>0.92578332304167155</v>
      </c>
      <c r="F100" s="6">
        <f t="shared" si="6"/>
        <v>0</v>
      </c>
      <c r="G100" s="6">
        <f t="shared" si="7"/>
        <v>0</v>
      </c>
      <c r="H100" s="7">
        <f t="shared" si="8"/>
        <v>0</v>
      </c>
      <c r="I100" s="7">
        <f t="shared" si="9"/>
        <v>0</v>
      </c>
    </row>
    <row r="101" spans="1:9" x14ac:dyDescent="0.25">
      <c r="A101" s="5">
        <v>94</v>
      </c>
      <c r="B101" s="5">
        <f>'Financni toky měsíční'!E98</f>
        <v>0</v>
      </c>
      <c r="C101" s="52">
        <f>'Financni toky měsíční'!D98</f>
        <v>0</v>
      </c>
      <c r="D101" s="54">
        <f>'Čisté uš. náklady měsíční'!E101</f>
        <v>1.0810623967886024</v>
      </c>
      <c r="E101" s="54">
        <f t="shared" si="5"/>
        <v>0.9250159870240553</v>
      </c>
      <c r="F101" s="6">
        <f t="shared" si="6"/>
        <v>0</v>
      </c>
      <c r="G101" s="6">
        <f t="shared" si="7"/>
        <v>0</v>
      </c>
      <c r="H101" s="7">
        <f t="shared" si="8"/>
        <v>0</v>
      </c>
      <c r="I101" s="7">
        <f t="shared" si="9"/>
        <v>0</v>
      </c>
    </row>
    <row r="102" spans="1:9" x14ac:dyDescent="0.25">
      <c r="A102" s="5">
        <v>95</v>
      </c>
      <c r="B102" s="5">
        <f>'Financni toky měsíční'!E99</f>
        <v>0</v>
      </c>
      <c r="C102" s="52">
        <f>'Financni toky měsíční'!D99</f>
        <v>0</v>
      </c>
      <c r="D102" s="54">
        <f>'Čisté uš. náklady měsíční'!E102</f>
        <v>1.0819591792507248</v>
      </c>
      <c r="E102" s="54">
        <f t="shared" ref="E102:E165" si="10">1/D102</f>
        <v>0.92424928701332065</v>
      </c>
      <c r="F102" s="6">
        <f t="shared" ref="F102:F165" si="11">B102*E102</f>
        <v>0</v>
      </c>
      <c r="G102" s="6">
        <f t="shared" ref="G102:G165" si="12">C102*E102</f>
        <v>0</v>
      </c>
      <c r="H102" s="7">
        <f t="shared" ref="H102:H165" si="13">F102-G102</f>
        <v>0</v>
      </c>
      <c r="I102" s="7">
        <f t="shared" ref="I102:I165" si="14">I101+H102</f>
        <v>0</v>
      </c>
    </row>
    <row r="103" spans="1:9" x14ac:dyDescent="0.25">
      <c r="A103" s="5">
        <v>96</v>
      </c>
      <c r="B103" s="5">
        <f>'Financni toky měsíční'!E100</f>
        <v>0</v>
      </c>
      <c r="C103" s="52">
        <f>'Financni toky měsíční'!D100</f>
        <v>0</v>
      </c>
      <c r="D103" s="54">
        <f>'Čisté uš. náklady měsíční'!E103</f>
        <v>1.0828567056280802</v>
      </c>
      <c r="E103" s="54">
        <f t="shared" si="10"/>
        <v>0.92348322248231218</v>
      </c>
      <c r="F103" s="6">
        <f t="shared" si="11"/>
        <v>0</v>
      </c>
      <c r="G103" s="6">
        <f t="shared" si="12"/>
        <v>0</v>
      </c>
      <c r="H103" s="7">
        <f t="shared" si="13"/>
        <v>0</v>
      </c>
      <c r="I103" s="7">
        <f t="shared" si="14"/>
        <v>0</v>
      </c>
    </row>
    <row r="104" spans="1:9" x14ac:dyDescent="0.25">
      <c r="A104" s="5">
        <v>97</v>
      </c>
      <c r="B104" s="5">
        <f>'Financni toky měsíční'!E101</f>
        <v>0</v>
      </c>
      <c r="C104" s="52">
        <f>'Financni toky měsíční'!D101</f>
        <v>0</v>
      </c>
      <c r="D104" s="54">
        <f>'Čisté uš. náklady měsíční'!E104</f>
        <v>1.0837549765377741</v>
      </c>
      <c r="E104" s="54">
        <f t="shared" si="10"/>
        <v>0.92271779290431266</v>
      </c>
      <c r="F104" s="6">
        <f t="shared" si="11"/>
        <v>0</v>
      </c>
      <c r="G104" s="6">
        <f t="shared" si="12"/>
        <v>0</v>
      </c>
      <c r="H104" s="7">
        <f t="shared" si="13"/>
        <v>0</v>
      </c>
      <c r="I104" s="7">
        <f t="shared" si="14"/>
        <v>0</v>
      </c>
    </row>
    <row r="105" spans="1:9" x14ac:dyDescent="0.25">
      <c r="A105" s="5">
        <v>98</v>
      </c>
      <c r="B105" s="5">
        <f>'Financni toky měsíční'!E102</f>
        <v>0</v>
      </c>
      <c r="C105" s="52">
        <f>'Financni toky měsíční'!D102</f>
        <v>0</v>
      </c>
      <c r="D105" s="54">
        <f>'Čisté uš. náklady měsíční'!E105</f>
        <v>1.0846539925974246</v>
      </c>
      <c r="E105" s="54">
        <f t="shared" si="10"/>
        <v>0.92195299775304074</v>
      </c>
      <c r="F105" s="6">
        <f t="shared" si="11"/>
        <v>0</v>
      </c>
      <c r="G105" s="6">
        <f t="shared" si="12"/>
        <v>0</v>
      </c>
      <c r="H105" s="7">
        <f t="shared" si="13"/>
        <v>0</v>
      </c>
      <c r="I105" s="7">
        <f t="shared" si="14"/>
        <v>0</v>
      </c>
    </row>
    <row r="106" spans="1:9" x14ac:dyDescent="0.25">
      <c r="A106" s="5">
        <v>99</v>
      </c>
      <c r="B106" s="5">
        <f>'Financni toky měsíční'!E103</f>
        <v>0</v>
      </c>
      <c r="C106" s="52">
        <f>'Financni toky měsíční'!D103</f>
        <v>0</v>
      </c>
      <c r="D106" s="54">
        <f>'Čisté uš. náklady měsíční'!E106</f>
        <v>1.0855537544251619</v>
      </c>
      <c r="E106" s="54">
        <f t="shared" si="10"/>
        <v>0.9211888365026516</v>
      </c>
      <c r="F106" s="6">
        <f t="shared" si="11"/>
        <v>0</v>
      </c>
      <c r="G106" s="6">
        <f t="shared" si="12"/>
        <v>0</v>
      </c>
      <c r="H106" s="7">
        <f t="shared" si="13"/>
        <v>0</v>
      </c>
      <c r="I106" s="7">
        <f t="shared" si="14"/>
        <v>0</v>
      </c>
    </row>
    <row r="107" spans="1:9" x14ac:dyDescent="0.25">
      <c r="A107" s="5">
        <v>100</v>
      </c>
      <c r="B107" s="5">
        <f>'Financni toky měsíční'!E104</f>
        <v>0</v>
      </c>
      <c r="C107" s="52">
        <f>'Financni toky měsíční'!D104</f>
        <v>0</v>
      </c>
      <c r="D107" s="54">
        <f>'Čisté uš. náklady měsíční'!E107</f>
        <v>1.0864542626396292</v>
      </c>
      <c r="E107" s="54">
        <f t="shared" si="10"/>
        <v>0.92042530862773597</v>
      </c>
      <c r="F107" s="6">
        <f t="shared" si="11"/>
        <v>0</v>
      </c>
      <c r="G107" s="6">
        <f t="shared" si="12"/>
        <v>0</v>
      </c>
      <c r="H107" s="7">
        <f t="shared" si="13"/>
        <v>0</v>
      </c>
      <c r="I107" s="7">
        <f t="shared" si="14"/>
        <v>0</v>
      </c>
    </row>
    <row r="108" spans="1:9" x14ac:dyDescent="0.25">
      <c r="A108" s="5">
        <v>101</v>
      </c>
      <c r="B108" s="5">
        <f>'Financni toky měsíční'!E105</f>
        <v>0</v>
      </c>
      <c r="C108" s="52">
        <f>'Financni toky měsíční'!D105</f>
        <v>0</v>
      </c>
      <c r="D108" s="54">
        <f>'Čisté uš. náklady měsíční'!E108</f>
        <v>1.0873555178599827</v>
      </c>
      <c r="E108" s="54">
        <f t="shared" si="10"/>
        <v>0.91966241360332035</v>
      </c>
      <c r="F108" s="6">
        <f t="shared" si="11"/>
        <v>0</v>
      </c>
      <c r="G108" s="6">
        <f t="shared" si="12"/>
        <v>0</v>
      </c>
      <c r="H108" s="7">
        <f t="shared" si="13"/>
        <v>0</v>
      </c>
      <c r="I108" s="7">
        <f t="shared" si="14"/>
        <v>0</v>
      </c>
    </row>
    <row r="109" spans="1:9" x14ac:dyDescent="0.25">
      <c r="A109" s="5">
        <v>102</v>
      </c>
      <c r="B109" s="5">
        <f>'Financni toky měsíční'!E106</f>
        <v>0</v>
      </c>
      <c r="C109" s="52">
        <f>'Financni toky měsíční'!D106</f>
        <v>0</v>
      </c>
      <c r="D109" s="54">
        <f>'Čisté uš. náklady měsíční'!E109</f>
        <v>1.0882575207058924</v>
      </c>
      <c r="E109" s="54">
        <f t="shared" si="10"/>
        <v>0.9189001509048661</v>
      </c>
      <c r="F109" s="6">
        <f t="shared" si="11"/>
        <v>0</v>
      </c>
      <c r="G109" s="6">
        <f t="shared" si="12"/>
        <v>0</v>
      </c>
      <c r="H109" s="7">
        <f t="shared" si="13"/>
        <v>0</v>
      </c>
      <c r="I109" s="7">
        <f t="shared" si="14"/>
        <v>0</v>
      </c>
    </row>
    <row r="110" spans="1:9" x14ac:dyDescent="0.25">
      <c r="A110" s="5">
        <v>103</v>
      </c>
      <c r="B110" s="5">
        <f>'Financni toky měsíční'!E107</f>
        <v>0</v>
      </c>
      <c r="C110" s="52">
        <f>'Financni toky měsíční'!D107</f>
        <v>0</v>
      </c>
      <c r="D110" s="54">
        <f>'Čisté uš. náklady měsíční'!E110</f>
        <v>1.0891602717975417</v>
      </c>
      <c r="E110" s="54">
        <f t="shared" si="10"/>
        <v>0.91813852000827001</v>
      </c>
      <c r="F110" s="6">
        <f t="shared" si="11"/>
        <v>0</v>
      </c>
      <c r="G110" s="6">
        <f t="shared" si="12"/>
        <v>0</v>
      </c>
      <c r="H110" s="7">
        <f t="shared" si="13"/>
        <v>0</v>
      </c>
      <c r="I110" s="7">
        <f t="shared" si="14"/>
        <v>0</v>
      </c>
    </row>
    <row r="111" spans="1:9" x14ac:dyDescent="0.25">
      <c r="A111" s="5">
        <v>104</v>
      </c>
      <c r="B111" s="5">
        <f>'Financni toky měsíční'!E108</f>
        <v>0</v>
      </c>
      <c r="C111" s="52">
        <f>'Financni toky měsíční'!D108</f>
        <v>0</v>
      </c>
      <c r="D111" s="54">
        <f>'Čisté uš. náklady měsíční'!E111</f>
        <v>1.0900637717556296</v>
      </c>
      <c r="E111" s="54">
        <f t="shared" si="10"/>
        <v>0.91737752038986198</v>
      </c>
      <c r="F111" s="6">
        <f t="shared" si="11"/>
        <v>0</v>
      </c>
      <c r="G111" s="6">
        <f t="shared" si="12"/>
        <v>0</v>
      </c>
      <c r="H111" s="7">
        <f t="shared" si="13"/>
        <v>0</v>
      </c>
      <c r="I111" s="7">
        <f t="shared" si="14"/>
        <v>0</v>
      </c>
    </row>
    <row r="112" spans="1:9" x14ac:dyDescent="0.25">
      <c r="A112" s="5">
        <v>105</v>
      </c>
      <c r="B112" s="5">
        <f>'Financni toky měsíční'!E109</f>
        <v>0</v>
      </c>
      <c r="C112" s="52">
        <f>'Financni toky měsíční'!D109</f>
        <v>0</v>
      </c>
      <c r="D112" s="54">
        <f>'Čisté uš. náklady měsíční'!E112</f>
        <v>1.0909680212013688</v>
      </c>
      <c r="E112" s="54">
        <f t="shared" si="10"/>
        <v>0.91661715152640744</v>
      </c>
      <c r="F112" s="6">
        <f t="shared" si="11"/>
        <v>0</v>
      </c>
      <c r="G112" s="6">
        <f t="shared" si="12"/>
        <v>0</v>
      </c>
      <c r="H112" s="7">
        <f t="shared" si="13"/>
        <v>0</v>
      </c>
      <c r="I112" s="7">
        <f t="shared" si="14"/>
        <v>0</v>
      </c>
    </row>
    <row r="113" spans="1:9" x14ac:dyDescent="0.25">
      <c r="A113" s="5">
        <v>106</v>
      </c>
      <c r="B113" s="5">
        <f>'Financni toky měsíční'!E110</f>
        <v>0</v>
      </c>
      <c r="C113" s="52">
        <f>'Financni toky měsíční'!D110</f>
        <v>0</v>
      </c>
      <c r="D113" s="54">
        <f>'Čisté uš. náklady měsíční'!E113</f>
        <v>1.0918730207564884</v>
      </c>
      <c r="E113" s="54">
        <f t="shared" si="10"/>
        <v>0.91585741289510436</v>
      </c>
      <c r="F113" s="6">
        <f t="shared" si="11"/>
        <v>0</v>
      </c>
      <c r="G113" s="6">
        <f t="shared" si="12"/>
        <v>0</v>
      </c>
      <c r="H113" s="7">
        <f t="shared" si="13"/>
        <v>0</v>
      </c>
      <c r="I113" s="7">
        <f t="shared" si="14"/>
        <v>0</v>
      </c>
    </row>
    <row r="114" spans="1:9" x14ac:dyDescent="0.25">
      <c r="A114" s="5">
        <v>107</v>
      </c>
      <c r="B114" s="5">
        <f>'Financni toky měsíční'!E111</f>
        <v>0</v>
      </c>
      <c r="C114" s="52">
        <f>'Financni toky měsíční'!D111</f>
        <v>0</v>
      </c>
      <c r="D114" s="54">
        <f>'Čisté uš. náklady měsíční'!E114</f>
        <v>1.0927787710432322</v>
      </c>
      <c r="E114" s="54">
        <f t="shared" si="10"/>
        <v>0.91509830397358471</v>
      </c>
      <c r="F114" s="6">
        <f t="shared" si="11"/>
        <v>0</v>
      </c>
      <c r="G114" s="6">
        <f t="shared" si="12"/>
        <v>0</v>
      </c>
      <c r="H114" s="7">
        <f t="shared" si="13"/>
        <v>0</v>
      </c>
      <c r="I114" s="7">
        <f t="shared" si="14"/>
        <v>0</v>
      </c>
    </row>
    <row r="115" spans="1:9" x14ac:dyDescent="0.25">
      <c r="A115" s="5">
        <v>108</v>
      </c>
      <c r="B115" s="5">
        <f>'Financni toky měsíční'!E112</f>
        <v>0</v>
      </c>
      <c r="C115" s="52">
        <f>'Financni toky měsíční'!D112</f>
        <v>0</v>
      </c>
      <c r="D115" s="54">
        <f>'Čisté uš. náklady měsíční'!E115</f>
        <v>1.0936852726843611</v>
      </c>
      <c r="E115" s="54">
        <f t="shared" si="10"/>
        <v>0.91433982423991289</v>
      </c>
      <c r="F115" s="6">
        <f t="shared" si="11"/>
        <v>0</v>
      </c>
      <c r="G115" s="6">
        <f t="shared" si="12"/>
        <v>0</v>
      </c>
      <c r="H115" s="7">
        <f t="shared" si="13"/>
        <v>0</v>
      </c>
      <c r="I115" s="7">
        <f t="shared" si="14"/>
        <v>0</v>
      </c>
    </row>
    <row r="116" spans="1:9" x14ac:dyDescent="0.25">
      <c r="A116" s="5">
        <v>109</v>
      </c>
      <c r="B116" s="5">
        <f>'Financni toky měsíční'!E113</f>
        <v>0</v>
      </c>
      <c r="C116" s="52">
        <f>'Financni toky měsíční'!D113</f>
        <v>0</v>
      </c>
      <c r="D116" s="54">
        <f>'Čisté uš. náklady měsíční'!E116</f>
        <v>1.0945925263031517</v>
      </c>
      <c r="E116" s="54">
        <f t="shared" si="10"/>
        <v>0.91358197317258683</v>
      </c>
      <c r="F116" s="6">
        <f t="shared" si="11"/>
        <v>0</v>
      </c>
      <c r="G116" s="6">
        <f t="shared" si="12"/>
        <v>0</v>
      </c>
      <c r="H116" s="7">
        <f t="shared" si="13"/>
        <v>0</v>
      </c>
      <c r="I116" s="7">
        <f t="shared" si="14"/>
        <v>0</v>
      </c>
    </row>
    <row r="117" spans="1:9" x14ac:dyDescent="0.25">
      <c r="A117" s="5">
        <v>110</v>
      </c>
      <c r="B117" s="5">
        <f>'Financni toky měsíční'!E114</f>
        <v>0</v>
      </c>
      <c r="C117" s="52">
        <f>'Financni toky měsíční'!D114</f>
        <v>0</v>
      </c>
      <c r="D117" s="54">
        <f>'Čisté uš. náklady měsíční'!E117</f>
        <v>1.0955005325233989</v>
      </c>
      <c r="E117" s="54">
        <f t="shared" si="10"/>
        <v>0.91282475025053533</v>
      </c>
      <c r="F117" s="6">
        <f t="shared" si="11"/>
        <v>0</v>
      </c>
      <c r="G117" s="6">
        <f t="shared" si="12"/>
        <v>0</v>
      </c>
      <c r="H117" s="7">
        <f t="shared" si="13"/>
        <v>0</v>
      </c>
      <c r="I117" s="7">
        <f t="shared" si="14"/>
        <v>0</v>
      </c>
    </row>
    <row r="118" spans="1:9" x14ac:dyDescent="0.25">
      <c r="A118" s="5">
        <v>111</v>
      </c>
      <c r="B118" s="5">
        <f>'Financni toky měsíční'!E115</f>
        <v>0</v>
      </c>
      <c r="C118" s="52">
        <f>'Financni toky měsíční'!D115</f>
        <v>0</v>
      </c>
      <c r="D118" s="54">
        <f>'Čisté uš. náklady měsíční'!E118</f>
        <v>1.0964092919694135</v>
      </c>
      <c r="E118" s="54">
        <f t="shared" si="10"/>
        <v>0.91206815495312032</v>
      </c>
      <c r="F118" s="6">
        <f t="shared" si="11"/>
        <v>0</v>
      </c>
      <c r="G118" s="6">
        <f t="shared" si="12"/>
        <v>0</v>
      </c>
      <c r="H118" s="7">
        <f t="shared" si="13"/>
        <v>0</v>
      </c>
      <c r="I118" s="7">
        <f t="shared" si="14"/>
        <v>0</v>
      </c>
    </row>
    <row r="119" spans="1:9" x14ac:dyDescent="0.25">
      <c r="A119" s="5">
        <v>112</v>
      </c>
      <c r="B119" s="5">
        <f>'Financni toky měsíční'!E116</f>
        <v>0</v>
      </c>
      <c r="C119" s="52">
        <f>'Financni toky měsíční'!D116</f>
        <v>0</v>
      </c>
      <c r="D119" s="54">
        <f>'Čisté uš. náklady měsíční'!E119</f>
        <v>1.0973188052660257</v>
      </c>
      <c r="E119" s="54">
        <f t="shared" si="10"/>
        <v>0.91131218676013448</v>
      </c>
      <c r="F119" s="6">
        <f t="shared" si="11"/>
        <v>0</v>
      </c>
      <c r="G119" s="6">
        <f t="shared" si="12"/>
        <v>0</v>
      </c>
      <c r="H119" s="7">
        <f t="shared" si="13"/>
        <v>0</v>
      </c>
      <c r="I119" s="7">
        <f t="shared" si="14"/>
        <v>0</v>
      </c>
    </row>
    <row r="120" spans="1:9" x14ac:dyDescent="0.25">
      <c r="A120" s="5">
        <v>113</v>
      </c>
      <c r="B120" s="5">
        <f>'Financni toky měsíční'!E117</f>
        <v>0</v>
      </c>
      <c r="C120" s="52">
        <f>'Financni toky měsíční'!D117</f>
        <v>0</v>
      </c>
      <c r="D120" s="54">
        <f>'Čisté uš. náklady měsíční'!E120</f>
        <v>1.0982290730385826</v>
      </c>
      <c r="E120" s="54">
        <f t="shared" si="10"/>
        <v>0.91055684515180224</v>
      </c>
      <c r="F120" s="6">
        <f t="shared" si="11"/>
        <v>0</v>
      </c>
      <c r="G120" s="6">
        <f t="shared" si="12"/>
        <v>0</v>
      </c>
      <c r="H120" s="7">
        <f t="shared" si="13"/>
        <v>0</v>
      </c>
      <c r="I120" s="7">
        <f t="shared" si="14"/>
        <v>0</v>
      </c>
    </row>
    <row r="121" spans="1:9" x14ac:dyDescent="0.25">
      <c r="A121" s="5">
        <v>114</v>
      </c>
      <c r="B121" s="5">
        <f>'Financni toky měsíční'!E118</f>
        <v>0</v>
      </c>
      <c r="C121" s="52">
        <f>'Financni toky měsíční'!D118</f>
        <v>0</v>
      </c>
      <c r="D121" s="54">
        <f>'Čisté uš. náklady měsíční'!E121</f>
        <v>1.0991400959129514</v>
      </c>
      <c r="E121" s="54">
        <f t="shared" si="10"/>
        <v>0.90980212960877827</v>
      </c>
      <c r="F121" s="6">
        <f t="shared" si="11"/>
        <v>0</v>
      </c>
      <c r="G121" s="6">
        <f t="shared" si="12"/>
        <v>0</v>
      </c>
      <c r="H121" s="7">
        <f t="shared" si="13"/>
        <v>0</v>
      </c>
      <c r="I121" s="7">
        <f t="shared" si="14"/>
        <v>0</v>
      </c>
    </row>
    <row r="122" spans="1:9" x14ac:dyDescent="0.25">
      <c r="A122" s="5">
        <v>115</v>
      </c>
      <c r="B122" s="5">
        <f>'Financni toky měsíční'!E119</f>
        <v>0</v>
      </c>
      <c r="C122" s="52">
        <f>'Financni toky měsíční'!D119</f>
        <v>0</v>
      </c>
      <c r="D122" s="54">
        <f>'Čisté uš. náklady měsíční'!E122</f>
        <v>1.1000518745155172</v>
      </c>
      <c r="E122" s="54">
        <f t="shared" si="10"/>
        <v>0.90904803961214842</v>
      </c>
      <c r="F122" s="6">
        <f t="shared" si="11"/>
        <v>0</v>
      </c>
      <c r="G122" s="6">
        <f t="shared" si="12"/>
        <v>0</v>
      </c>
      <c r="H122" s="7">
        <f t="shared" si="13"/>
        <v>0</v>
      </c>
      <c r="I122" s="7">
        <f t="shared" si="14"/>
        <v>0</v>
      </c>
    </row>
    <row r="123" spans="1:9" x14ac:dyDescent="0.25">
      <c r="A123" s="5">
        <v>116</v>
      </c>
      <c r="B123" s="5">
        <f>'Financni toky měsíční'!E120</f>
        <v>0</v>
      </c>
      <c r="C123" s="52">
        <f>'Financni toky měsíční'!D120</f>
        <v>0</v>
      </c>
      <c r="D123" s="54">
        <f>'Čisté uš. náklady měsíční'!E123</f>
        <v>1.1009644094731859</v>
      </c>
      <c r="E123" s="54">
        <f t="shared" si="10"/>
        <v>0.90829457464342778</v>
      </c>
      <c r="F123" s="6">
        <f t="shared" si="11"/>
        <v>0</v>
      </c>
      <c r="G123" s="6">
        <f t="shared" si="12"/>
        <v>0</v>
      </c>
      <c r="H123" s="7">
        <f t="shared" si="13"/>
        <v>0</v>
      </c>
      <c r="I123" s="7">
        <f t="shared" si="14"/>
        <v>0</v>
      </c>
    </row>
    <row r="124" spans="1:9" x14ac:dyDescent="0.25">
      <c r="A124" s="5">
        <v>117</v>
      </c>
      <c r="B124" s="5">
        <f>'Financni toky měsíční'!E121</f>
        <v>0</v>
      </c>
      <c r="C124" s="52">
        <f>'Financni toky měsíční'!D121</f>
        <v>0</v>
      </c>
      <c r="D124" s="54">
        <f>'Čisté uš. náklady měsíční'!E124</f>
        <v>1.1018777014133825</v>
      </c>
      <c r="E124" s="54">
        <f t="shared" si="10"/>
        <v>0.90754173418456185</v>
      </c>
      <c r="F124" s="6">
        <f t="shared" si="11"/>
        <v>0</v>
      </c>
      <c r="G124" s="6">
        <f t="shared" si="12"/>
        <v>0</v>
      </c>
      <c r="H124" s="7">
        <f t="shared" si="13"/>
        <v>0</v>
      </c>
      <c r="I124" s="7">
        <f t="shared" si="14"/>
        <v>0</v>
      </c>
    </row>
    <row r="125" spans="1:9" x14ac:dyDescent="0.25">
      <c r="A125" s="5">
        <v>118</v>
      </c>
      <c r="B125" s="5">
        <f>'Financni toky měsíční'!E122</f>
        <v>0</v>
      </c>
      <c r="C125" s="52">
        <f>'Financni toky měsíční'!D122</f>
        <v>0</v>
      </c>
      <c r="D125" s="54">
        <f>'Čisté uš. náklady měsíční'!E125</f>
        <v>1.1027917509640532</v>
      </c>
      <c r="E125" s="54">
        <f t="shared" si="10"/>
        <v>0.90678951771792515</v>
      </c>
      <c r="F125" s="6">
        <f t="shared" si="11"/>
        <v>0</v>
      </c>
      <c r="G125" s="6">
        <f t="shared" si="12"/>
        <v>0</v>
      </c>
      <c r="H125" s="7">
        <f t="shared" si="13"/>
        <v>0</v>
      </c>
      <c r="I125" s="7">
        <f t="shared" si="14"/>
        <v>0</v>
      </c>
    </row>
    <row r="126" spans="1:9" x14ac:dyDescent="0.25">
      <c r="A126" s="5">
        <v>119</v>
      </c>
      <c r="B126" s="5">
        <f>'Financni toky měsíční'!E123</f>
        <v>0</v>
      </c>
      <c r="C126" s="52">
        <f>'Financni toky měsíční'!D123</f>
        <v>0</v>
      </c>
      <c r="D126" s="54">
        <f>'Čisté uš. náklady měsíční'!E126</f>
        <v>1.1037065587536645</v>
      </c>
      <c r="E126" s="54">
        <f t="shared" si="10"/>
        <v>0.9060379247263215</v>
      </c>
      <c r="F126" s="6">
        <f t="shared" si="11"/>
        <v>0</v>
      </c>
      <c r="G126" s="6">
        <f t="shared" si="12"/>
        <v>0</v>
      </c>
      <c r="H126" s="7">
        <f t="shared" si="13"/>
        <v>0</v>
      </c>
      <c r="I126" s="7">
        <f t="shared" si="14"/>
        <v>0</v>
      </c>
    </row>
    <row r="127" spans="1:9" x14ac:dyDescent="0.25">
      <c r="A127" s="5">
        <v>120</v>
      </c>
      <c r="B127" s="5">
        <f>'Financni toky měsíční'!E124</f>
        <v>0</v>
      </c>
      <c r="C127" s="52">
        <f>'Financni toky měsíční'!D124</f>
        <v>0</v>
      </c>
      <c r="D127" s="54">
        <f>'Čisté uš. náklady měsíční'!E127</f>
        <v>1.1046221254112047</v>
      </c>
      <c r="E127" s="54">
        <f t="shared" si="10"/>
        <v>0.90528695469298315</v>
      </c>
      <c r="F127" s="6">
        <f t="shared" si="11"/>
        <v>0</v>
      </c>
      <c r="G127" s="6">
        <f t="shared" si="12"/>
        <v>0</v>
      </c>
      <c r="H127" s="7">
        <f t="shared" si="13"/>
        <v>0</v>
      </c>
      <c r="I127" s="7">
        <f t="shared" si="14"/>
        <v>0</v>
      </c>
    </row>
    <row r="128" spans="1:9" x14ac:dyDescent="0.25">
      <c r="A128" s="5">
        <v>121</v>
      </c>
      <c r="B128" s="5">
        <f>'Financni toky měsíční'!E125</f>
        <v>0</v>
      </c>
      <c r="C128" s="52">
        <f>'Financni toky měsíční'!D125</f>
        <v>0</v>
      </c>
      <c r="D128" s="54">
        <f>'Čisté uš. náklady měsíční'!E128</f>
        <v>1.1055384515661832</v>
      </c>
      <c r="E128" s="54">
        <f t="shared" si="10"/>
        <v>0.90453660710157113</v>
      </c>
      <c r="F128" s="6">
        <f t="shared" si="11"/>
        <v>0</v>
      </c>
      <c r="G128" s="6">
        <f t="shared" si="12"/>
        <v>0</v>
      </c>
      <c r="H128" s="7">
        <f t="shared" si="13"/>
        <v>0</v>
      </c>
      <c r="I128" s="7">
        <f t="shared" si="14"/>
        <v>0</v>
      </c>
    </row>
    <row r="129" spans="1:9" x14ac:dyDescent="0.25">
      <c r="A129" s="5">
        <v>122</v>
      </c>
      <c r="B129" s="5">
        <f>'Financni toky měsíční'!E126</f>
        <v>0</v>
      </c>
      <c r="C129" s="52">
        <f>'Financni toky měsíční'!D126</f>
        <v>0</v>
      </c>
      <c r="D129" s="54">
        <f>'Čisté uš. náklady měsíční'!E129</f>
        <v>1.1064555378486327</v>
      </c>
      <c r="E129" s="54">
        <f t="shared" si="10"/>
        <v>0.90378688143617369</v>
      </c>
      <c r="F129" s="6">
        <f t="shared" si="11"/>
        <v>0</v>
      </c>
      <c r="G129" s="6">
        <f t="shared" si="12"/>
        <v>0</v>
      </c>
      <c r="H129" s="7">
        <f t="shared" si="13"/>
        <v>0</v>
      </c>
      <c r="I129" s="7">
        <f t="shared" si="14"/>
        <v>0</v>
      </c>
    </row>
    <row r="130" spans="1:9" x14ac:dyDescent="0.25">
      <c r="A130" s="5">
        <v>123</v>
      </c>
      <c r="B130" s="5">
        <f>'Financni toky měsíční'!E127</f>
        <v>0</v>
      </c>
      <c r="C130" s="52">
        <f>'Financni toky měsíční'!D127</f>
        <v>0</v>
      </c>
      <c r="D130" s="54">
        <f>'Čisté uš. náklady měsíční'!E130</f>
        <v>1.1073733848891076</v>
      </c>
      <c r="E130" s="54">
        <f t="shared" si="10"/>
        <v>0.90303777718130729</v>
      </c>
      <c r="F130" s="6">
        <f t="shared" si="11"/>
        <v>0</v>
      </c>
      <c r="G130" s="6">
        <f t="shared" si="12"/>
        <v>0</v>
      </c>
      <c r="H130" s="7">
        <f t="shared" si="13"/>
        <v>0</v>
      </c>
      <c r="I130" s="7">
        <f t="shared" si="14"/>
        <v>0</v>
      </c>
    </row>
    <row r="131" spans="1:9" x14ac:dyDescent="0.25">
      <c r="A131" s="5">
        <v>124</v>
      </c>
      <c r="B131" s="5">
        <f>'Financni toky měsíční'!E128</f>
        <v>0</v>
      </c>
      <c r="C131" s="52">
        <f>'Financni toky měsíční'!D128</f>
        <v>0</v>
      </c>
      <c r="D131" s="54">
        <f>'Čisté uš. náklady měsíční'!E131</f>
        <v>1.1082919933186859</v>
      </c>
      <c r="E131" s="54">
        <f t="shared" si="10"/>
        <v>0.90228929382191536</v>
      </c>
      <c r="F131" s="6">
        <f t="shared" si="11"/>
        <v>0</v>
      </c>
      <c r="G131" s="6">
        <f t="shared" si="12"/>
        <v>0</v>
      </c>
      <c r="H131" s="7">
        <f t="shared" si="13"/>
        <v>0</v>
      </c>
      <c r="I131" s="7">
        <f t="shared" si="14"/>
        <v>0</v>
      </c>
    </row>
    <row r="132" spans="1:9" x14ac:dyDescent="0.25">
      <c r="A132" s="5">
        <v>125</v>
      </c>
      <c r="B132" s="5">
        <f>'Financni toky měsíční'!E129</f>
        <v>0</v>
      </c>
      <c r="C132" s="52">
        <f>'Financni toky měsíční'!D129</f>
        <v>0</v>
      </c>
      <c r="D132" s="54">
        <f>'Čisté uš. náklady měsíční'!E132</f>
        <v>1.1092113637689685</v>
      </c>
      <c r="E132" s="54">
        <f t="shared" si="10"/>
        <v>0.90154143084336857</v>
      </c>
      <c r="F132" s="6">
        <f t="shared" si="11"/>
        <v>0</v>
      </c>
      <c r="G132" s="6">
        <f t="shared" si="12"/>
        <v>0</v>
      </c>
      <c r="H132" s="7">
        <f t="shared" si="13"/>
        <v>0</v>
      </c>
      <c r="I132" s="7">
        <f t="shared" si="14"/>
        <v>0</v>
      </c>
    </row>
    <row r="133" spans="1:9" x14ac:dyDescent="0.25">
      <c r="A133" s="5">
        <v>126</v>
      </c>
      <c r="B133" s="5">
        <f>'Financni toky měsíční'!E130</f>
        <v>0</v>
      </c>
      <c r="C133" s="52">
        <f>'Financni toky měsíční'!D130</f>
        <v>0</v>
      </c>
      <c r="D133" s="54">
        <f>'Čisté uš. náklady měsíční'!E133</f>
        <v>1.1101314968720808</v>
      </c>
      <c r="E133" s="54">
        <f t="shared" si="10"/>
        <v>0.90079418773146369</v>
      </c>
      <c r="F133" s="6">
        <f t="shared" si="11"/>
        <v>0</v>
      </c>
      <c r="G133" s="6">
        <f t="shared" si="12"/>
        <v>0</v>
      </c>
      <c r="H133" s="7">
        <f t="shared" si="13"/>
        <v>0</v>
      </c>
      <c r="I133" s="7">
        <f t="shared" si="14"/>
        <v>0</v>
      </c>
    </row>
    <row r="134" spans="1:9" x14ac:dyDescent="0.25">
      <c r="A134" s="5">
        <v>127</v>
      </c>
      <c r="B134" s="5">
        <f>'Financni toky měsíční'!E131</f>
        <v>0</v>
      </c>
      <c r="C134" s="52">
        <f>'Financni toky měsíční'!D131</f>
        <v>0</v>
      </c>
      <c r="D134" s="54">
        <f>'Čisté uš. náklady měsíční'!E134</f>
        <v>1.1110523932606724</v>
      </c>
      <c r="E134" s="54">
        <f t="shared" si="10"/>
        <v>0.90004756397242414</v>
      </c>
      <c r="F134" s="6">
        <f t="shared" si="11"/>
        <v>0</v>
      </c>
      <c r="G134" s="6">
        <f t="shared" si="12"/>
        <v>0</v>
      </c>
      <c r="H134" s="7">
        <f t="shared" si="13"/>
        <v>0</v>
      </c>
      <c r="I134" s="7">
        <f t="shared" si="14"/>
        <v>0</v>
      </c>
    </row>
    <row r="135" spans="1:9" x14ac:dyDescent="0.25">
      <c r="A135" s="5">
        <v>128</v>
      </c>
      <c r="B135" s="5">
        <f>'Financni toky měsíční'!E132</f>
        <v>0</v>
      </c>
      <c r="C135" s="52">
        <f>'Financni toky měsíční'!D132</f>
        <v>0</v>
      </c>
      <c r="D135" s="54">
        <f>'Čisté uš. náklady měsíční'!E135</f>
        <v>1.1119740535679177</v>
      </c>
      <c r="E135" s="54">
        <f t="shared" si="10"/>
        <v>0.89930155905289888</v>
      </c>
      <c r="F135" s="6">
        <f t="shared" si="11"/>
        <v>0</v>
      </c>
      <c r="G135" s="6">
        <f t="shared" si="12"/>
        <v>0</v>
      </c>
      <c r="H135" s="7">
        <f t="shared" si="13"/>
        <v>0</v>
      </c>
      <c r="I135" s="7">
        <f t="shared" si="14"/>
        <v>0</v>
      </c>
    </row>
    <row r="136" spans="1:9" x14ac:dyDescent="0.25">
      <c r="A136" s="5">
        <v>129</v>
      </c>
      <c r="B136" s="5">
        <f>'Financni toky měsíční'!E133</f>
        <v>0</v>
      </c>
      <c r="C136" s="52">
        <f>'Financni toky měsíční'!D133</f>
        <v>0</v>
      </c>
      <c r="D136" s="54">
        <f>'Čisté uš. náklady měsíční'!E136</f>
        <v>1.1128964784275164</v>
      </c>
      <c r="E136" s="54">
        <f t="shared" si="10"/>
        <v>0.89855617245996222</v>
      </c>
      <c r="F136" s="6">
        <f t="shared" si="11"/>
        <v>0</v>
      </c>
      <c r="G136" s="6">
        <f t="shared" si="12"/>
        <v>0</v>
      </c>
      <c r="H136" s="7">
        <f t="shared" si="13"/>
        <v>0</v>
      </c>
      <c r="I136" s="7">
        <f t="shared" si="14"/>
        <v>0</v>
      </c>
    </row>
    <row r="137" spans="1:9" x14ac:dyDescent="0.25">
      <c r="A137" s="5">
        <v>130</v>
      </c>
      <c r="B137" s="5">
        <f>'Financni toky měsíční'!E134</f>
        <v>0</v>
      </c>
      <c r="C137" s="52">
        <f>'Financni toky měsíční'!D134</f>
        <v>0</v>
      </c>
      <c r="D137" s="54">
        <f>'Čisté uš. náklady měsíční'!E137</f>
        <v>1.1138196684736938</v>
      </c>
      <c r="E137" s="54">
        <f t="shared" si="10"/>
        <v>0.8978114036811139</v>
      </c>
      <c r="F137" s="6">
        <f t="shared" si="11"/>
        <v>0</v>
      </c>
      <c r="G137" s="6">
        <f t="shared" si="12"/>
        <v>0</v>
      </c>
      <c r="H137" s="7">
        <f t="shared" si="13"/>
        <v>0</v>
      </c>
      <c r="I137" s="7">
        <f t="shared" si="14"/>
        <v>0</v>
      </c>
    </row>
    <row r="138" spans="1:9" x14ac:dyDescent="0.25">
      <c r="A138" s="5">
        <v>131</v>
      </c>
      <c r="B138" s="5">
        <f>'Financni toky měsíční'!E135</f>
        <v>0</v>
      </c>
      <c r="C138" s="52">
        <f>'Financni toky měsíční'!D135</f>
        <v>0</v>
      </c>
      <c r="D138" s="54">
        <f>'Čisté uš. náklady měsíční'!E138</f>
        <v>1.1147436243412012</v>
      </c>
      <c r="E138" s="54">
        <f t="shared" si="10"/>
        <v>0.89706725220427863</v>
      </c>
      <c r="F138" s="6">
        <f t="shared" si="11"/>
        <v>0</v>
      </c>
      <c r="G138" s="6">
        <f t="shared" si="12"/>
        <v>0</v>
      </c>
      <c r="H138" s="7">
        <f t="shared" si="13"/>
        <v>0</v>
      </c>
      <c r="I138" s="7">
        <f t="shared" si="14"/>
        <v>0</v>
      </c>
    </row>
    <row r="139" spans="1:9" x14ac:dyDescent="0.25">
      <c r="A139" s="5">
        <v>132</v>
      </c>
      <c r="B139" s="5">
        <f>'Financni toky měsíční'!E136</f>
        <v>0</v>
      </c>
      <c r="C139" s="52">
        <f>'Financni toky měsíční'!D136</f>
        <v>0</v>
      </c>
      <c r="D139" s="54">
        <f>'Čisté uš. náklady měsíční'!E139</f>
        <v>1.1156683466653166</v>
      </c>
      <c r="E139" s="54">
        <f t="shared" si="10"/>
        <v>0.89632371751780526</v>
      </c>
      <c r="F139" s="6">
        <f t="shared" si="11"/>
        <v>0</v>
      </c>
      <c r="G139" s="6">
        <f t="shared" si="12"/>
        <v>0</v>
      </c>
      <c r="H139" s="7">
        <f t="shared" si="13"/>
        <v>0</v>
      </c>
      <c r="I139" s="7">
        <f t="shared" si="14"/>
        <v>0</v>
      </c>
    </row>
    <row r="140" spans="1:9" x14ac:dyDescent="0.25">
      <c r="A140" s="5">
        <v>133</v>
      </c>
      <c r="B140" s="5">
        <f>'Financni toky měsíční'!E137</f>
        <v>0</v>
      </c>
      <c r="C140" s="52">
        <f>'Financni toky měsíční'!D137</f>
        <v>0</v>
      </c>
      <c r="D140" s="54">
        <f>'Čisté uš. náklady měsíční'!E140</f>
        <v>1.1165938360818453</v>
      </c>
      <c r="E140" s="54">
        <f t="shared" si="10"/>
        <v>0.89558079911046629</v>
      </c>
      <c r="F140" s="6">
        <f t="shared" si="11"/>
        <v>0</v>
      </c>
      <c r="G140" s="6">
        <f t="shared" si="12"/>
        <v>0</v>
      </c>
      <c r="H140" s="7">
        <f t="shared" si="13"/>
        <v>0</v>
      </c>
      <c r="I140" s="7">
        <f t="shared" si="14"/>
        <v>0</v>
      </c>
    </row>
    <row r="141" spans="1:9" x14ac:dyDescent="0.25">
      <c r="A141" s="5">
        <v>134</v>
      </c>
      <c r="B141" s="5">
        <f>'Financni toky měsíční'!E138</f>
        <v>0</v>
      </c>
      <c r="C141" s="52">
        <f>'Financni toky měsíční'!D138</f>
        <v>0</v>
      </c>
      <c r="D141" s="54">
        <f>'Čisté uš. náklady měsíční'!E141</f>
        <v>1.1175200932271192</v>
      </c>
      <c r="E141" s="54">
        <f t="shared" si="10"/>
        <v>0.89483849647145897</v>
      </c>
      <c r="F141" s="6">
        <f t="shared" si="11"/>
        <v>0</v>
      </c>
      <c r="G141" s="6">
        <f t="shared" si="12"/>
        <v>0</v>
      </c>
      <c r="H141" s="7">
        <f t="shared" si="13"/>
        <v>0</v>
      </c>
      <c r="I141" s="7">
        <f t="shared" si="14"/>
        <v>0</v>
      </c>
    </row>
    <row r="142" spans="1:9" x14ac:dyDescent="0.25">
      <c r="A142" s="5">
        <v>135</v>
      </c>
      <c r="B142" s="5">
        <f>'Financni toky měsíční'!E139</f>
        <v>0</v>
      </c>
      <c r="C142" s="52">
        <f>'Financni toky měsíční'!D139</f>
        <v>0</v>
      </c>
      <c r="D142" s="54">
        <f>'Čisté uš. náklady měsíční'!E142</f>
        <v>1.1184471187379987</v>
      </c>
      <c r="E142" s="54">
        <f t="shared" si="10"/>
        <v>0.89409680909040323</v>
      </c>
      <c r="F142" s="6">
        <f t="shared" si="11"/>
        <v>0</v>
      </c>
      <c r="G142" s="6">
        <f t="shared" si="12"/>
        <v>0</v>
      </c>
      <c r="H142" s="7">
        <f t="shared" si="13"/>
        <v>0</v>
      </c>
      <c r="I142" s="7">
        <f t="shared" si="14"/>
        <v>0</v>
      </c>
    </row>
    <row r="143" spans="1:9" x14ac:dyDescent="0.25">
      <c r="A143" s="5">
        <v>136</v>
      </c>
      <c r="B143" s="5">
        <f>'Financni toky měsíční'!E140</f>
        <v>0</v>
      </c>
      <c r="C143" s="52">
        <f>'Financni toky měsíční'!D140</f>
        <v>0</v>
      </c>
      <c r="D143" s="54">
        <f>'Čisté uš. náklady měsíční'!E143</f>
        <v>1.1193749132518727</v>
      </c>
      <c r="E143" s="54">
        <f t="shared" si="10"/>
        <v>0.89335573645734201</v>
      </c>
      <c r="F143" s="6">
        <f t="shared" si="11"/>
        <v>0</v>
      </c>
      <c r="G143" s="6">
        <f t="shared" si="12"/>
        <v>0</v>
      </c>
      <c r="H143" s="7">
        <f t="shared" si="13"/>
        <v>0</v>
      </c>
      <c r="I143" s="7">
        <f t="shared" si="14"/>
        <v>0</v>
      </c>
    </row>
    <row r="144" spans="1:9" x14ac:dyDescent="0.25">
      <c r="A144" s="5">
        <v>137</v>
      </c>
      <c r="B144" s="5">
        <f>'Financni toky měsíční'!E141</f>
        <v>0</v>
      </c>
      <c r="C144" s="52">
        <f>'Financni toky měsíční'!D141</f>
        <v>0</v>
      </c>
      <c r="D144" s="54">
        <f>'Čisté uš. náklady měsíční'!E144</f>
        <v>1.1203034774066583</v>
      </c>
      <c r="E144" s="54">
        <f t="shared" si="10"/>
        <v>0.8926152780627411</v>
      </c>
      <c r="F144" s="6">
        <f t="shared" si="11"/>
        <v>0</v>
      </c>
      <c r="G144" s="6">
        <f t="shared" si="12"/>
        <v>0</v>
      </c>
      <c r="H144" s="7">
        <f t="shared" si="13"/>
        <v>0</v>
      </c>
      <c r="I144" s="7">
        <f t="shared" si="14"/>
        <v>0</v>
      </c>
    </row>
    <row r="145" spans="1:9" x14ac:dyDescent="0.25">
      <c r="A145" s="5">
        <v>138</v>
      </c>
      <c r="B145" s="5">
        <f>'Financni toky měsíční'!E142</f>
        <v>0</v>
      </c>
      <c r="C145" s="52">
        <f>'Financni toky měsíční'!D142</f>
        <v>0</v>
      </c>
      <c r="D145" s="54">
        <f>'Čisté uš. náklady měsíční'!E145</f>
        <v>1.1212328118408017</v>
      </c>
      <c r="E145" s="54">
        <f t="shared" si="10"/>
        <v>0.89187543339748876</v>
      </c>
      <c r="F145" s="6">
        <f t="shared" si="11"/>
        <v>0</v>
      </c>
      <c r="G145" s="6">
        <f t="shared" si="12"/>
        <v>0</v>
      </c>
      <c r="H145" s="7">
        <f t="shared" si="13"/>
        <v>0</v>
      </c>
      <c r="I145" s="7">
        <f t="shared" si="14"/>
        <v>0</v>
      </c>
    </row>
    <row r="146" spans="1:9" x14ac:dyDescent="0.25">
      <c r="A146" s="5">
        <v>139</v>
      </c>
      <c r="B146" s="5">
        <f>'Financni toky měsíční'!E143</f>
        <v>0</v>
      </c>
      <c r="C146" s="52">
        <f>'Financni toky měsíční'!D143</f>
        <v>0</v>
      </c>
      <c r="D146" s="54">
        <f>'Čisté uš. náklady měsíční'!E146</f>
        <v>1.1221629171932792</v>
      </c>
      <c r="E146" s="54">
        <f t="shared" si="10"/>
        <v>0.89113620195289511</v>
      </c>
      <c r="F146" s="6">
        <f t="shared" si="11"/>
        <v>0</v>
      </c>
      <c r="G146" s="6">
        <f t="shared" si="12"/>
        <v>0</v>
      </c>
      <c r="H146" s="7">
        <f t="shared" si="13"/>
        <v>0</v>
      </c>
      <c r="I146" s="7">
        <f t="shared" si="14"/>
        <v>0</v>
      </c>
    </row>
    <row r="147" spans="1:9" x14ac:dyDescent="0.25">
      <c r="A147" s="5">
        <v>140</v>
      </c>
      <c r="B147" s="5">
        <f>'Financni toky měsíční'!E144</f>
        <v>0</v>
      </c>
      <c r="C147" s="52">
        <f>'Financni toky měsíční'!D144</f>
        <v>0</v>
      </c>
      <c r="D147" s="54">
        <f>'Čisté uš. náklady měsíční'!E147</f>
        <v>1.123093794103597</v>
      </c>
      <c r="E147" s="54">
        <f t="shared" si="10"/>
        <v>0.89039758322069185</v>
      </c>
      <c r="F147" s="6">
        <f t="shared" si="11"/>
        <v>0</v>
      </c>
      <c r="G147" s="6">
        <f t="shared" si="12"/>
        <v>0</v>
      </c>
      <c r="H147" s="7">
        <f t="shared" si="13"/>
        <v>0</v>
      </c>
      <c r="I147" s="7">
        <f t="shared" si="14"/>
        <v>0</v>
      </c>
    </row>
    <row r="148" spans="1:9" x14ac:dyDescent="0.25">
      <c r="A148" s="5">
        <v>141</v>
      </c>
      <c r="B148" s="5">
        <f>'Financni toky měsíční'!E145</f>
        <v>0</v>
      </c>
      <c r="C148" s="52">
        <f>'Financni toky měsíční'!D145</f>
        <v>0</v>
      </c>
      <c r="D148" s="54">
        <f>'Čisté uš. náklady měsíční'!E148</f>
        <v>1.1240254432117915</v>
      </c>
      <c r="E148" s="54">
        <f t="shared" si="10"/>
        <v>0.88965957669303186</v>
      </c>
      <c r="F148" s="6">
        <f t="shared" si="11"/>
        <v>0</v>
      </c>
      <c r="G148" s="6">
        <f t="shared" si="12"/>
        <v>0</v>
      </c>
      <c r="H148" s="7">
        <f t="shared" si="13"/>
        <v>0</v>
      </c>
      <c r="I148" s="7">
        <f t="shared" si="14"/>
        <v>0</v>
      </c>
    </row>
    <row r="149" spans="1:9" x14ac:dyDescent="0.25">
      <c r="A149" s="5">
        <v>142</v>
      </c>
      <c r="B149" s="5">
        <f>'Financni toky měsíční'!E146</f>
        <v>0</v>
      </c>
      <c r="C149" s="52">
        <f>'Financni toky měsíční'!D146</f>
        <v>0</v>
      </c>
      <c r="D149" s="54">
        <f>'Čisté uš. náklady měsíční'!E149</f>
        <v>1.1249578651584307</v>
      </c>
      <c r="E149" s="54">
        <f t="shared" si="10"/>
        <v>0.88892218186248906</v>
      </c>
      <c r="F149" s="6">
        <f t="shared" si="11"/>
        <v>0</v>
      </c>
      <c r="G149" s="6">
        <f t="shared" si="12"/>
        <v>0</v>
      </c>
      <c r="H149" s="7">
        <f t="shared" si="13"/>
        <v>0</v>
      </c>
      <c r="I149" s="7">
        <f t="shared" si="14"/>
        <v>0</v>
      </c>
    </row>
    <row r="150" spans="1:9" x14ac:dyDescent="0.25">
      <c r="A150" s="5">
        <v>143</v>
      </c>
      <c r="B150" s="5">
        <f>'Financni toky měsíční'!E147</f>
        <v>0</v>
      </c>
      <c r="C150" s="52">
        <f>'Financni toky měsíční'!D147</f>
        <v>0</v>
      </c>
      <c r="D150" s="54">
        <f>'Čisté uš. náklady měsíční'!E150</f>
        <v>1.1258910605846133</v>
      </c>
      <c r="E150" s="54">
        <f t="shared" si="10"/>
        <v>0.888185398222058</v>
      </c>
      <c r="F150" s="6">
        <f t="shared" si="11"/>
        <v>0</v>
      </c>
      <c r="G150" s="6">
        <f t="shared" si="12"/>
        <v>0</v>
      </c>
      <c r="H150" s="7">
        <f t="shared" si="13"/>
        <v>0</v>
      </c>
      <c r="I150" s="7">
        <f t="shared" si="14"/>
        <v>0</v>
      </c>
    </row>
    <row r="151" spans="1:9" x14ac:dyDescent="0.25">
      <c r="A151" s="5">
        <v>144</v>
      </c>
      <c r="B151" s="5">
        <f>'Financni toky měsíční'!E148</f>
        <v>0</v>
      </c>
      <c r="C151" s="52">
        <f>'Financni toky měsíční'!D148</f>
        <v>0</v>
      </c>
      <c r="D151" s="54">
        <f>'Čisté uš. náklady měsíční'!E151</f>
        <v>1.1268250301319698</v>
      </c>
      <c r="E151" s="54">
        <f t="shared" si="10"/>
        <v>0.88744922526515368</v>
      </c>
      <c r="F151" s="6">
        <f t="shared" si="11"/>
        <v>0</v>
      </c>
      <c r="G151" s="6">
        <f t="shared" si="12"/>
        <v>0</v>
      </c>
      <c r="H151" s="7">
        <f t="shared" si="13"/>
        <v>0</v>
      </c>
      <c r="I151" s="7">
        <f t="shared" si="14"/>
        <v>0</v>
      </c>
    </row>
    <row r="152" spans="1:9" x14ac:dyDescent="0.25">
      <c r="A152" s="5">
        <v>145</v>
      </c>
      <c r="B152" s="5">
        <f>'Financni toky měsíční'!E149</f>
        <v>0</v>
      </c>
      <c r="C152" s="52">
        <f>'Financni toky měsíční'!D149</f>
        <v>0</v>
      </c>
      <c r="D152" s="54">
        <f>'Čisté uš. náklady měsíční'!E152</f>
        <v>1.1277597744426637</v>
      </c>
      <c r="E152" s="54">
        <f t="shared" si="10"/>
        <v>0.88671366248561023</v>
      </c>
      <c r="F152" s="6">
        <f t="shared" si="11"/>
        <v>0</v>
      </c>
      <c r="G152" s="6">
        <f t="shared" si="12"/>
        <v>0</v>
      </c>
      <c r="H152" s="7">
        <f t="shared" si="13"/>
        <v>0</v>
      </c>
      <c r="I152" s="7">
        <f t="shared" si="14"/>
        <v>0</v>
      </c>
    </row>
    <row r="153" spans="1:9" x14ac:dyDescent="0.25">
      <c r="A153" s="5">
        <v>146</v>
      </c>
      <c r="B153" s="5">
        <f>'Financni toky měsíční'!E150</f>
        <v>0</v>
      </c>
      <c r="C153" s="52">
        <f>'Financni toky měsíční'!D150</f>
        <v>0</v>
      </c>
      <c r="D153" s="54">
        <f>'Čisté uš. náklady měsíční'!E153</f>
        <v>1.1286952941593904</v>
      </c>
      <c r="E153" s="54">
        <f t="shared" si="10"/>
        <v>0.88597870937768208</v>
      </c>
      <c r="F153" s="6">
        <f t="shared" si="11"/>
        <v>0</v>
      </c>
      <c r="G153" s="6">
        <f t="shared" si="12"/>
        <v>0</v>
      </c>
      <c r="H153" s="7">
        <f t="shared" si="13"/>
        <v>0</v>
      </c>
      <c r="I153" s="7">
        <f t="shared" si="14"/>
        <v>0</v>
      </c>
    </row>
    <row r="154" spans="1:9" x14ac:dyDescent="0.25">
      <c r="A154" s="5">
        <v>147</v>
      </c>
      <c r="B154" s="5">
        <f>'Financni toky měsíční'!E151</f>
        <v>0</v>
      </c>
      <c r="C154" s="52">
        <f>'Financni toky měsíční'!D151</f>
        <v>0</v>
      </c>
      <c r="D154" s="54">
        <f>'Čisté uš. náklady měsíční'!E154</f>
        <v>1.1296315899253788</v>
      </c>
      <c r="E154" s="54">
        <f t="shared" si="10"/>
        <v>0.88524436543604268</v>
      </c>
      <c r="F154" s="6">
        <f t="shared" si="11"/>
        <v>0</v>
      </c>
      <c r="G154" s="6">
        <f t="shared" si="12"/>
        <v>0</v>
      </c>
      <c r="H154" s="7">
        <f t="shared" si="13"/>
        <v>0</v>
      </c>
      <c r="I154" s="7">
        <f t="shared" si="14"/>
        <v>0</v>
      </c>
    </row>
    <row r="155" spans="1:9" x14ac:dyDescent="0.25">
      <c r="A155" s="5">
        <v>148</v>
      </c>
      <c r="B155" s="5">
        <f>'Financni toky měsíční'!E152</f>
        <v>0</v>
      </c>
      <c r="C155" s="52">
        <f>'Financni toky měsíční'!D152</f>
        <v>0</v>
      </c>
      <c r="D155" s="54">
        <f>'Čisté uš. náklady měsíční'!E155</f>
        <v>1.1305686623843914</v>
      </c>
      <c r="E155" s="54">
        <f t="shared" si="10"/>
        <v>0.88451063015578413</v>
      </c>
      <c r="F155" s="6">
        <f t="shared" si="11"/>
        <v>0</v>
      </c>
      <c r="G155" s="6">
        <f t="shared" si="12"/>
        <v>0</v>
      </c>
      <c r="H155" s="7">
        <f t="shared" si="13"/>
        <v>0</v>
      </c>
      <c r="I155" s="7">
        <f t="shared" si="14"/>
        <v>0</v>
      </c>
    </row>
    <row r="156" spans="1:9" x14ac:dyDescent="0.25">
      <c r="A156" s="5">
        <v>149</v>
      </c>
      <c r="B156" s="5">
        <f>'Financni toky měsíční'!E153</f>
        <v>0</v>
      </c>
      <c r="C156" s="52">
        <f>'Financni toky měsíční'!D153</f>
        <v>0</v>
      </c>
      <c r="D156" s="54">
        <f>'Čisté uš. náklady měsíční'!E156</f>
        <v>1.1315065121807248</v>
      </c>
      <c r="E156" s="54">
        <f t="shared" si="10"/>
        <v>0.88377750303241687</v>
      </c>
      <c r="F156" s="6">
        <f t="shared" si="11"/>
        <v>0</v>
      </c>
      <c r="G156" s="6">
        <f t="shared" si="12"/>
        <v>0</v>
      </c>
      <c r="H156" s="7">
        <f t="shared" si="13"/>
        <v>0</v>
      </c>
      <c r="I156" s="7">
        <f t="shared" si="14"/>
        <v>0</v>
      </c>
    </row>
    <row r="157" spans="1:9" x14ac:dyDescent="0.25">
      <c r="A157" s="5">
        <v>150</v>
      </c>
      <c r="B157" s="5">
        <f>'Financni toky měsíční'!E154</f>
        <v>0</v>
      </c>
      <c r="C157" s="52">
        <f>'Financni toky měsíční'!D154</f>
        <v>0</v>
      </c>
      <c r="D157" s="54">
        <f>'Čisté uš. náklady měsíční'!E157</f>
        <v>1.1324451399592097</v>
      </c>
      <c r="E157" s="54">
        <f t="shared" si="10"/>
        <v>0.88304498356187011</v>
      </c>
      <c r="F157" s="6">
        <f t="shared" si="11"/>
        <v>0</v>
      </c>
      <c r="G157" s="6">
        <f t="shared" si="12"/>
        <v>0</v>
      </c>
      <c r="H157" s="7">
        <f t="shared" si="13"/>
        <v>0</v>
      </c>
      <c r="I157" s="7">
        <f t="shared" si="14"/>
        <v>0</v>
      </c>
    </row>
    <row r="158" spans="1:9" x14ac:dyDescent="0.25">
      <c r="A158" s="5">
        <v>151</v>
      </c>
      <c r="B158" s="5">
        <f>'Financni toky měsíční'!E155</f>
        <v>0</v>
      </c>
      <c r="C158" s="52">
        <f>'Financni toky měsíční'!D155</f>
        <v>0</v>
      </c>
      <c r="D158" s="54">
        <f>'Čisté uš. náklady měsíční'!E158</f>
        <v>1.1333845463652119</v>
      </c>
      <c r="E158" s="54">
        <f t="shared" si="10"/>
        <v>0.8823130712404903</v>
      </c>
      <c r="F158" s="6">
        <f t="shared" si="11"/>
        <v>0</v>
      </c>
      <c r="G158" s="6">
        <f t="shared" si="12"/>
        <v>0</v>
      </c>
      <c r="H158" s="7">
        <f t="shared" si="13"/>
        <v>0</v>
      </c>
      <c r="I158" s="7">
        <f t="shared" si="14"/>
        <v>0</v>
      </c>
    </row>
    <row r="159" spans="1:9" x14ac:dyDescent="0.25">
      <c r="A159" s="5">
        <v>152</v>
      </c>
      <c r="B159" s="5">
        <f>'Financni toky měsíční'!E156</f>
        <v>0</v>
      </c>
      <c r="C159" s="52">
        <f>'Financni toky měsíční'!D156</f>
        <v>0</v>
      </c>
      <c r="D159" s="54">
        <f>'Čisté uš. náklady měsíční'!E159</f>
        <v>1.134324732044633</v>
      </c>
      <c r="E159" s="54">
        <f t="shared" si="10"/>
        <v>0.88158176556504131</v>
      </c>
      <c r="F159" s="6">
        <f t="shared" si="11"/>
        <v>0</v>
      </c>
      <c r="G159" s="6">
        <f t="shared" si="12"/>
        <v>0</v>
      </c>
      <c r="H159" s="7">
        <f t="shared" si="13"/>
        <v>0</v>
      </c>
      <c r="I159" s="7">
        <f t="shared" si="14"/>
        <v>0</v>
      </c>
    </row>
    <row r="160" spans="1:9" x14ac:dyDescent="0.25">
      <c r="A160" s="5">
        <v>153</v>
      </c>
      <c r="B160" s="5">
        <f>'Financni toky měsíční'!E157</f>
        <v>0</v>
      </c>
      <c r="C160" s="52">
        <f>'Financni toky měsíční'!D157</f>
        <v>0</v>
      </c>
      <c r="D160" s="54">
        <f>'Čisté uš. náklady měsíční'!E160</f>
        <v>1.1352656976439095</v>
      </c>
      <c r="E160" s="54">
        <f t="shared" si="10"/>
        <v>0.8808510660327048</v>
      </c>
      <c r="F160" s="6">
        <f t="shared" si="11"/>
        <v>0</v>
      </c>
      <c r="G160" s="6">
        <f t="shared" si="12"/>
        <v>0</v>
      </c>
      <c r="H160" s="7">
        <f t="shared" si="13"/>
        <v>0</v>
      </c>
      <c r="I160" s="7">
        <f t="shared" si="14"/>
        <v>0</v>
      </c>
    </row>
    <row r="161" spans="1:9" x14ac:dyDescent="0.25">
      <c r="A161" s="5">
        <v>154</v>
      </c>
      <c r="B161" s="5">
        <f>'Financni toky měsíční'!E158</f>
        <v>0</v>
      </c>
      <c r="C161" s="52">
        <f>'Financni toky měsíční'!D158</f>
        <v>0</v>
      </c>
      <c r="D161" s="54">
        <f>'Čisté uš. náklady měsíční'!E161</f>
        <v>1.1362074438100149</v>
      </c>
      <c r="E161" s="54">
        <f t="shared" si="10"/>
        <v>0.88012097214107832</v>
      </c>
      <c r="F161" s="6">
        <f t="shared" si="11"/>
        <v>0</v>
      </c>
      <c r="G161" s="6">
        <f t="shared" si="12"/>
        <v>0</v>
      </c>
      <c r="H161" s="7">
        <f t="shared" si="13"/>
        <v>0</v>
      </c>
      <c r="I161" s="7">
        <f t="shared" si="14"/>
        <v>0</v>
      </c>
    </row>
    <row r="162" spans="1:9" x14ac:dyDescent="0.25">
      <c r="A162" s="5">
        <v>155</v>
      </c>
      <c r="B162" s="5">
        <f>'Financni toky měsíční'!E159</f>
        <v>0</v>
      </c>
      <c r="C162" s="52">
        <f>'Financni toky měsíční'!D159</f>
        <v>0</v>
      </c>
      <c r="D162" s="54">
        <f>'Čisté uš. náklady měsíční'!E162</f>
        <v>1.1371499711904594</v>
      </c>
      <c r="E162" s="54">
        <f t="shared" si="10"/>
        <v>0.8793914833881763</v>
      </c>
      <c r="F162" s="6">
        <f t="shared" si="11"/>
        <v>0</v>
      </c>
      <c r="G162" s="6">
        <f t="shared" si="12"/>
        <v>0</v>
      </c>
      <c r="H162" s="7">
        <f t="shared" si="13"/>
        <v>0</v>
      </c>
      <c r="I162" s="7">
        <f t="shared" si="14"/>
        <v>0</v>
      </c>
    </row>
    <row r="163" spans="1:9" x14ac:dyDescent="0.25">
      <c r="A163" s="5">
        <v>156</v>
      </c>
      <c r="B163" s="5">
        <f>'Financni toky měsíční'!E160</f>
        <v>0</v>
      </c>
      <c r="C163" s="52">
        <f>'Financni toky měsíční'!D160</f>
        <v>0</v>
      </c>
      <c r="D163" s="54">
        <f>'Čisté uš. náklady měsíční'!E163</f>
        <v>1.1380932804332895</v>
      </c>
      <c r="E163" s="54">
        <f t="shared" si="10"/>
        <v>0.87866259927242929</v>
      </c>
      <c r="F163" s="6">
        <f t="shared" si="11"/>
        <v>0</v>
      </c>
      <c r="G163" s="6">
        <f t="shared" si="12"/>
        <v>0</v>
      </c>
      <c r="H163" s="7">
        <f t="shared" si="13"/>
        <v>0</v>
      </c>
      <c r="I163" s="7">
        <f t="shared" si="14"/>
        <v>0</v>
      </c>
    </row>
    <row r="164" spans="1:9" x14ac:dyDescent="0.25">
      <c r="A164" s="5">
        <v>157</v>
      </c>
      <c r="B164" s="5">
        <f>'Financni toky měsíční'!E161</f>
        <v>0</v>
      </c>
      <c r="C164" s="52">
        <f>'Financni toky měsíční'!D161</f>
        <v>0</v>
      </c>
      <c r="D164" s="54">
        <f>'Čisté uš. náklady měsíční'!E164</f>
        <v>1.1390373721870903</v>
      </c>
      <c r="E164" s="54">
        <f t="shared" si="10"/>
        <v>0.8779343192926834</v>
      </c>
      <c r="F164" s="6">
        <f t="shared" si="11"/>
        <v>0</v>
      </c>
      <c r="G164" s="6">
        <f t="shared" si="12"/>
        <v>0</v>
      </c>
      <c r="H164" s="7">
        <f t="shared" si="13"/>
        <v>0</v>
      </c>
      <c r="I164" s="7">
        <f t="shared" si="14"/>
        <v>0</v>
      </c>
    </row>
    <row r="165" spans="1:9" x14ac:dyDescent="0.25">
      <c r="A165" s="5">
        <v>158</v>
      </c>
      <c r="B165" s="5">
        <f>'Financni toky měsíční'!E162</f>
        <v>0</v>
      </c>
      <c r="C165" s="52">
        <f>'Financni toky měsíční'!D162</f>
        <v>0</v>
      </c>
      <c r="D165" s="54">
        <f>'Čisté uš. náklady měsíční'!E165</f>
        <v>1.1399822471009842</v>
      </c>
      <c r="E165" s="54">
        <f t="shared" si="10"/>
        <v>0.87720664294820028</v>
      </c>
      <c r="F165" s="6">
        <f t="shared" si="11"/>
        <v>0</v>
      </c>
      <c r="G165" s="6">
        <f t="shared" si="12"/>
        <v>0</v>
      </c>
      <c r="H165" s="7">
        <f t="shared" si="13"/>
        <v>0</v>
      </c>
      <c r="I165" s="7">
        <f t="shared" si="14"/>
        <v>0</v>
      </c>
    </row>
    <row r="166" spans="1:9" x14ac:dyDescent="0.25">
      <c r="A166" s="5">
        <v>159</v>
      </c>
      <c r="B166" s="5">
        <f>'Financni toky měsíční'!E163</f>
        <v>0</v>
      </c>
      <c r="C166" s="52">
        <f>'Financni toky měsíční'!D163</f>
        <v>0</v>
      </c>
      <c r="D166" s="54">
        <f>'Čisté uš. náklady měsíční'!E166</f>
        <v>1.1409279058246327</v>
      </c>
      <c r="E166" s="54">
        <f t="shared" ref="E166:E229" si="15">1/D166</f>
        <v>0.87647956973865615</v>
      </c>
      <c r="F166" s="6">
        <f t="shared" ref="F166:F229" si="16">B166*E166</f>
        <v>0</v>
      </c>
      <c r="G166" s="6">
        <f t="shared" ref="G166:G229" si="17">C166*E166</f>
        <v>0</v>
      </c>
      <c r="H166" s="7">
        <f t="shared" ref="H166:H229" si="18">F166-G166</f>
        <v>0</v>
      </c>
      <c r="I166" s="7">
        <f t="shared" ref="I166:I229" si="19">I165+H166</f>
        <v>0</v>
      </c>
    </row>
    <row r="167" spans="1:9" x14ac:dyDescent="0.25">
      <c r="A167" s="5">
        <v>160</v>
      </c>
      <c r="B167" s="5">
        <f>'Financni toky měsíční'!E164</f>
        <v>0</v>
      </c>
      <c r="C167" s="52">
        <f>'Financni toky měsíční'!D164</f>
        <v>0</v>
      </c>
      <c r="D167" s="54">
        <f>'Čisté uš. náklady měsíční'!E167</f>
        <v>1.1418743490082355</v>
      </c>
      <c r="E167" s="54">
        <f t="shared" si="15"/>
        <v>0.87575309916414257</v>
      </c>
      <c r="F167" s="6">
        <f t="shared" si="16"/>
        <v>0</v>
      </c>
      <c r="G167" s="6">
        <f t="shared" si="17"/>
        <v>0</v>
      </c>
      <c r="H167" s="7">
        <f t="shared" si="18"/>
        <v>0</v>
      </c>
      <c r="I167" s="7">
        <f t="shared" si="19"/>
        <v>0</v>
      </c>
    </row>
    <row r="168" spans="1:9" ht="14.25" customHeight="1" x14ac:dyDescent="0.25">
      <c r="A168" s="5">
        <v>161</v>
      </c>
      <c r="B168" s="5">
        <f>'Financni toky měsíční'!E165</f>
        <v>0</v>
      </c>
      <c r="C168" s="52">
        <f>'Financni toky měsíční'!D165</f>
        <v>0</v>
      </c>
      <c r="D168" s="54">
        <f>'Čisté uš. náklady měsíční'!E168</f>
        <v>1.1428215773025321</v>
      </c>
      <c r="E168" s="54">
        <f t="shared" si="15"/>
        <v>0.87502723072516519</v>
      </c>
      <c r="F168" s="6">
        <f t="shared" si="16"/>
        <v>0</v>
      </c>
      <c r="G168" s="6">
        <f t="shared" si="17"/>
        <v>0</v>
      </c>
      <c r="H168" s="7">
        <f t="shared" si="18"/>
        <v>0</v>
      </c>
      <c r="I168" s="7">
        <f t="shared" si="19"/>
        <v>0</v>
      </c>
    </row>
    <row r="169" spans="1:9" x14ac:dyDescent="0.25">
      <c r="A169" s="5">
        <v>162</v>
      </c>
      <c r="B169" s="5">
        <f>'Financni toky měsíční'!E166</f>
        <v>0</v>
      </c>
      <c r="C169" s="52">
        <f>'Financni toky měsíční'!D166</f>
        <v>0</v>
      </c>
      <c r="D169" s="54">
        <f>'Čisté uš. náklady měsíční'!E169</f>
        <v>1.1437695913588017</v>
      </c>
      <c r="E169" s="54">
        <f t="shared" si="15"/>
        <v>0.8743019639226437</v>
      </c>
      <c r="F169" s="6">
        <f t="shared" si="16"/>
        <v>0</v>
      </c>
      <c r="G169" s="6">
        <f t="shared" si="17"/>
        <v>0</v>
      </c>
      <c r="H169" s="7">
        <f t="shared" si="18"/>
        <v>0</v>
      </c>
      <c r="I169" s="7">
        <f t="shared" si="19"/>
        <v>0</v>
      </c>
    </row>
    <row r="170" spans="1:9" x14ac:dyDescent="0.25">
      <c r="A170" s="5">
        <v>163</v>
      </c>
      <c r="B170" s="5">
        <f>'Financni toky měsíční'!E167</f>
        <v>0</v>
      </c>
      <c r="C170" s="52">
        <f>'Financni toky měsíční'!D167</f>
        <v>0</v>
      </c>
      <c r="D170" s="54">
        <f>'Čisté uš. náklady měsíční'!E170</f>
        <v>1.1447183918288641</v>
      </c>
      <c r="E170" s="54">
        <f t="shared" si="15"/>
        <v>0.87357729825791108</v>
      </c>
      <c r="F170" s="6">
        <f t="shared" si="16"/>
        <v>0</v>
      </c>
      <c r="G170" s="6">
        <f t="shared" si="17"/>
        <v>0</v>
      </c>
      <c r="H170" s="7">
        <f t="shared" si="18"/>
        <v>0</v>
      </c>
      <c r="I170" s="7">
        <f t="shared" si="19"/>
        <v>0</v>
      </c>
    </row>
    <row r="171" spans="1:9" x14ac:dyDescent="0.25">
      <c r="A171" s="5">
        <v>164</v>
      </c>
      <c r="B171" s="5">
        <f>'Financni toky měsíční'!E168</f>
        <v>0</v>
      </c>
      <c r="C171" s="52">
        <f>'Financni toky měsíční'!D168</f>
        <v>0</v>
      </c>
      <c r="D171" s="54">
        <f>'Čisté uš. náklady měsíční'!E171</f>
        <v>1.1456679793650792</v>
      </c>
      <c r="E171" s="54">
        <f t="shared" si="15"/>
        <v>0.87285323323271424</v>
      </c>
      <c r="F171" s="6">
        <f t="shared" si="16"/>
        <v>0</v>
      </c>
      <c r="G171" s="6">
        <f t="shared" si="17"/>
        <v>0</v>
      </c>
      <c r="H171" s="7">
        <f t="shared" si="18"/>
        <v>0</v>
      </c>
      <c r="I171" s="7">
        <f t="shared" si="19"/>
        <v>0</v>
      </c>
    </row>
    <row r="172" spans="1:9" x14ac:dyDescent="0.25">
      <c r="A172" s="5">
        <v>165</v>
      </c>
      <c r="B172" s="5">
        <f>'Financni toky měsíční'!E169</f>
        <v>0</v>
      </c>
      <c r="C172" s="52">
        <f>'Financni toky měsíční'!D169</f>
        <v>0</v>
      </c>
      <c r="D172" s="54">
        <f>'Čisté uš. náklady měsíční'!E172</f>
        <v>1.1466183546203486</v>
      </c>
      <c r="E172" s="54">
        <f t="shared" si="15"/>
        <v>0.87212976834921274</v>
      </c>
      <c r="F172" s="6">
        <f t="shared" si="16"/>
        <v>0</v>
      </c>
      <c r="G172" s="6">
        <f t="shared" si="17"/>
        <v>0</v>
      </c>
      <c r="H172" s="7">
        <f t="shared" si="18"/>
        <v>0</v>
      </c>
      <c r="I172" s="7">
        <f t="shared" si="19"/>
        <v>0</v>
      </c>
    </row>
    <row r="173" spans="1:9" x14ac:dyDescent="0.25">
      <c r="A173" s="5">
        <v>166</v>
      </c>
      <c r="B173" s="5">
        <f>'Financni toky měsíční'!E170</f>
        <v>0</v>
      </c>
      <c r="C173" s="52">
        <f>'Financni toky měsíční'!D170</f>
        <v>0</v>
      </c>
      <c r="D173" s="54">
        <f>'Čisté uš. náklady měsíční'!E173</f>
        <v>1.1475695182481152</v>
      </c>
      <c r="E173" s="54">
        <f t="shared" si="15"/>
        <v>0.87140690310997848</v>
      </c>
      <c r="F173" s="6">
        <f t="shared" si="16"/>
        <v>0</v>
      </c>
      <c r="G173" s="6">
        <f t="shared" si="17"/>
        <v>0</v>
      </c>
      <c r="H173" s="7">
        <f t="shared" si="18"/>
        <v>0</v>
      </c>
      <c r="I173" s="7">
        <f t="shared" si="19"/>
        <v>0</v>
      </c>
    </row>
    <row r="174" spans="1:9" x14ac:dyDescent="0.25">
      <c r="A174" s="5">
        <v>167</v>
      </c>
      <c r="B174" s="5">
        <f>'Financni toky měsíční'!E171</f>
        <v>0</v>
      </c>
      <c r="C174" s="52">
        <f>'Financni toky měsíční'!D171</f>
        <v>0</v>
      </c>
      <c r="D174" s="54">
        <f>'Čisté uš. náklady měsíční'!E174</f>
        <v>1.1485214709023639</v>
      </c>
      <c r="E174" s="54">
        <f t="shared" si="15"/>
        <v>0.87068463701799637</v>
      </c>
      <c r="F174" s="6">
        <f t="shared" si="16"/>
        <v>0</v>
      </c>
      <c r="G174" s="6">
        <f t="shared" si="17"/>
        <v>0</v>
      </c>
      <c r="H174" s="7">
        <f t="shared" si="18"/>
        <v>0</v>
      </c>
      <c r="I174" s="7">
        <f t="shared" si="19"/>
        <v>0</v>
      </c>
    </row>
    <row r="175" spans="1:9" x14ac:dyDescent="0.25">
      <c r="A175" s="5">
        <v>168</v>
      </c>
      <c r="B175" s="5">
        <f>'Financni toky měsíční'!E172</f>
        <v>0</v>
      </c>
      <c r="C175" s="52">
        <f>'Financni toky měsíční'!D172</f>
        <v>0</v>
      </c>
      <c r="D175" s="54">
        <f>'Čisté uš. náklady měsíční'!E175</f>
        <v>1.1494742132376226</v>
      </c>
      <c r="E175" s="54">
        <f t="shared" si="15"/>
        <v>0.86996296957666264</v>
      </c>
      <c r="F175" s="6">
        <f t="shared" si="16"/>
        <v>0</v>
      </c>
      <c r="G175" s="6">
        <f t="shared" si="17"/>
        <v>0</v>
      </c>
      <c r="H175" s="7">
        <f t="shared" si="18"/>
        <v>0</v>
      </c>
      <c r="I175" s="7">
        <f t="shared" si="19"/>
        <v>0</v>
      </c>
    </row>
    <row r="176" spans="1:9" x14ac:dyDescent="0.25">
      <c r="A176" s="5">
        <v>169</v>
      </c>
      <c r="B176" s="5">
        <f>'Financni toky měsíční'!E173</f>
        <v>0</v>
      </c>
      <c r="C176" s="52">
        <f>'Financni toky měsíční'!D173</f>
        <v>0</v>
      </c>
      <c r="D176" s="54">
        <f>'Čisté uš. náklady měsíční'!E176</f>
        <v>1.1504277459089611</v>
      </c>
      <c r="E176" s="54">
        <f t="shared" si="15"/>
        <v>0.86924190028978565</v>
      </c>
      <c r="F176" s="6">
        <f t="shared" si="16"/>
        <v>0</v>
      </c>
      <c r="G176" s="6">
        <f t="shared" si="17"/>
        <v>0</v>
      </c>
      <c r="H176" s="7">
        <f t="shared" si="18"/>
        <v>0</v>
      </c>
      <c r="I176" s="7">
        <f t="shared" si="19"/>
        <v>0</v>
      </c>
    </row>
    <row r="177" spans="1:9" x14ac:dyDescent="0.25">
      <c r="A177" s="5">
        <v>170</v>
      </c>
      <c r="B177" s="5">
        <f>'Financni toky měsíční'!E174</f>
        <v>0</v>
      </c>
      <c r="C177" s="52">
        <f>'Financni toky měsíční'!D174</f>
        <v>0</v>
      </c>
      <c r="D177" s="54">
        <f>'Čisté uš. náklady měsíční'!E177</f>
        <v>1.1513820695719941</v>
      </c>
      <c r="E177" s="54">
        <f t="shared" si="15"/>
        <v>0.86852142866158433</v>
      </c>
      <c r="F177" s="6">
        <f t="shared" si="16"/>
        <v>0</v>
      </c>
      <c r="G177" s="6">
        <f t="shared" si="17"/>
        <v>0</v>
      </c>
      <c r="H177" s="7">
        <f t="shared" si="18"/>
        <v>0</v>
      </c>
      <c r="I177" s="7">
        <f t="shared" si="19"/>
        <v>0</v>
      </c>
    </row>
    <row r="178" spans="1:9" x14ac:dyDescent="0.25">
      <c r="A178" s="5">
        <v>171</v>
      </c>
      <c r="B178" s="5">
        <f>'Financni toky měsíční'!E175</f>
        <v>0</v>
      </c>
      <c r="C178" s="52">
        <f>'Financni toky měsíční'!D175</f>
        <v>0</v>
      </c>
      <c r="D178" s="54">
        <f>'Čisté uš. náklady měsíční'!E178</f>
        <v>1.152337184882879</v>
      </c>
      <c r="E178" s="54">
        <f t="shared" si="15"/>
        <v>0.86780155419668925</v>
      </c>
      <c r="F178" s="6">
        <f t="shared" si="16"/>
        <v>0</v>
      </c>
      <c r="G178" s="6">
        <f t="shared" si="17"/>
        <v>0</v>
      </c>
      <c r="H178" s="7">
        <f t="shared" si="18"/>
        <v>0</v>
      </c>
      <c r="I178" s="7">
        <f t="shared" si="19"/>
        <v>0</v>
      </c>
    </row>
    <row r="179" spans="1:9" x14ac:dyDescent="0.25">
      <c r="A179" s="5">
        <v>172</v>
      </c>
      <c r="B179" s="5">
        <f>'Financni toky měsíční'!E176</f>
        <v>0</v>
      </c>
      <c r="C179" s="52">
        <f>'Financni toky měsíční'!D176</f>
        <v>0</v>
      </c>
      <c r="D179" s="54">
        <f>'Čisté uš. náklady měsíční'!E179</f>
        <v>1.1532930924983178</v>
      </c>
      <c r="E179" s="54">
        <f t="shared" si="15"/>
        <v>0.86708227640014124</v>
      </c>
      <c r="F179" s="6">
        <f t="shared" si="16"/>
        <v>0</v>
      </c>
      <c r="G179" s="6">
        <f t="shared" si="17"/>
        <v>0</v>
      </c>
      <c r="H179" s="7">
        <f t="shared" si="18"/>
        <v>0</v>
      </c>
      <c r="I179" s="7">
        <f t="shared" si="19"/>
        <v>0</v>
      </c>
    </row>
    <row r="180" spans="1:9" x14ac:dyDescent="0.25">
      <c r="A180" s="5">
        <v>173</v>
      </c>
      <c r="B180" s="5">
        <f>'Financni toky měsíční'!E177</f>
        <v>0</v>
      </c>
      <c r="C180" s="52">
        <f>'Financni toky měsíční'!D177</f>
        <v>0</v>
      </c>
      <c r="D180" s="54">
        <f>'Čisté uš. náklady měsíční'!E180</f>
        <v>1.1542497930755573</v>
      </c>
      <c r="E180" s="54">
        <f t="shared" si="15"/>
        <v>0.86636359477739144</v>
      </c>
      <c r="F180" s="6">
        <f t="shared" si="16"/>
        <v>0</v>
      </c>
      <c r="G180" s="6">
        <f t="shared" si="17"/>
        <v>0</v>
      </c>
      <c r="H180" s="7">
        <f t="shared" si="18"/>
        <v>0</v>
      </c>
      <c r="I180" s="7">
        <f t="shared" si="19"/>
        <v>0</v>
      </c>
    </row>
    <row r="181" spans="1:9" x14ac:dyDescent="0.25">
      <c r="A181" s="5">
        <v>174</v>
      </c>
      <c r="B181" s="5">
        <f>'Financni toky měsíční'!E178</f>
        <v>0</v>
      </c>
      <c r="C181" s="52">
        <f>'Financni toky měsíční'!D178</f>
        <v>0</v>
      </c>
      <c r="D181" s="54">
        <f>'Čisté uš. náklady měsíční'!E181</f>
        <v>1.1552072872723897</v>
      </c>
      <c r="E181" s="54">
        <f t="shared" si="15"/>
        <v>0.86564550883430069</v>
      </c>
      <c r="F181" s="6">
        <f t="shared" si="16"/>
        <v>0</v>
      </c>
      <c r="G181" s="6">
        <f t="shared" si="17"/>
        <v>0</v>
      </c>
      <c r="H181" s="7">
        <f t="shared" si="18"/>
        <v>0</v>
      </c>
      <c r="I181" s="7">
        <f t="shared" si="19"/>
        <v>0</v>
      </c>
    </row>
    <row r="182" spans="1:9" x14ac:dyDescent="0.25">
      <c r="A182" s="5">
        <v>175</v>
      </c>
      <c r="B182" s="5">
        <f>'Financni toky měsíční'!E179</f>
        <v>0</v>
      </c>
      <c r="C182" s="52">
        <f>'Financni toky měsíční'!D179</f>
        <v>0</v>
      </c>
      <c r="D182" s="54">
        <f>'Čisté uš. náklady měsíční'!E182</f>
        <v>1.1561655757471527</v>
      </c>
      <c r="E182" s="54">
        <f t="shared" si="15"/>
        <v>0.8649280180771397</v>
      </c>
      <c r="F182" s="6">
        <f t="shared" si="16"/>
        <v>0</v>
      </c>
      <c r="G182" s="6">
        <f t="shared" si="17"/>
        <v>0</v>
      </c>
      <c r="H182" s="7">
        <f t="shared" si="18"/>
        <v>0</v>
      </c>
      <c r="I182" s="7">
        <f t="shared" si="19"/>
        <v>0</v>
      </c>
    </row>
    <row r="183" spans="1:9" x14ac:dyDescent="0.25">
      <c r="A183" s="5">
        <v>176</v>
      </c>
      <c r="B183" s="5">
        <f>'Financni toky měsíční'!E180</f>
        <v>0</v>
      </c>
      <c r="C183" s="52">
        <f>'Financni toky měsíční'!D180</f>
        <v>0</v>
      </c>
      <c r="D183" s="54">
        <f>'Čisté uš. náklady měsíční'!E183</f>
        <v>1.1571246591587301</v>
      </c>
      <c r="E183" s="54">
        <f t="shared" si="15"/>
        <v>0.86421112201258832</v>
      </c>
      <c r="F183" s="6">
        <f t="shared" si="16"/>
        <v>0</v>
      </c>
      <c r="G183" s="6">
        <f t="shared" si="17"/>
        <v>0</v>
      </c>
      <c r="H183" s="7">
        <f t="shared" si="18"/>
        <v>0</v>
      </c>
      <c r="I183" s="7">
        <f t="shared" si="19"/>
        <v>0</v>
      </c>
    </row>
    <row r="184" spans="1:9" x14ac:dyDescent="0.25">
      <c r="A184" s="5">
        <v>177</v>
      </c>
      <c r="B184" s="5">
        <f>'Financni toky měsíční'!E181</f>
        <v>0</v>
      </c>
      <c r="C184" s="52">
        <f>'Financni toky měsíční'!D181</f>
        <v>0</v>
      </c>
      <c r="D184" s="54">
        <f>'Čisté uš. náklady měsíční'!E184</f>
        <v>1.1580845381665521</v>
      </c>
      <c r="E184" s="54">
        <f t="shared" si="15"/>
        <v>0.86349482014773526</v>
      </c>
      <c r="F184" s="6">
        <f t="shared" si="16"/>
        <v>0</v>
      </c>
      <c r="G184" s="6">
        <f t="shared" si="17"/>
        <v>0</v>
      </c>
      <c r="H184" s="7">
        <f t="shared" si="18"/>
        <v>0</v>
      </c>
      <c r="I184" s="7">
        <f t="shared" si="19"/>
        <v>0</v>
      </c>
    </row>
    <row r="185" spans="1:9" x14ac:dyDescent="0.25">
      <c r="A185" s="5">
        <v>178</v>
      </c>
      <c r="B185" s="5">
        <f>'Financni toky měsíční'!E182</f>
        <v>0</v>
      </c>
      <c r="C185" s="52">
        <f>'Financni toky měsíční'!D182</f>
        <v>0</v>
      </c>
      <c r="D185" s="54">
        <f>'Čisté uš. náklady měsíční'!E185</f>
        <v>1.1590452134305964</v>
      </c>
      <c r="E185" s="54">
        <f t="shared" si="15"/>
        <v>0.86277911199007762</v>
      </c>
      <c r="F185" s="6">
        <f t="shared" si="16"/>
        <v>0</v>
      </c>
      <c r="G185" s="6">
        <f t="shared" si="17"/>
        <v>0</v>
      </c>
      <c r="H185" s="7">
        <f t="shared" si="18"/>
        <v>0</v>
      </c>
      <c r="I185" s="7">
        <f t="shared" si="19"/>
        <v>0</v>
      </c>
    </row>
    <row r="186" spans="1:9" x14ac:dyDescent="0.25">
      <c r="A186" s="5">
        <v>179</v>
      </c>
      <c r="B186" s="5">
        <f>'Financni toky měsíční'!E183</f>
        <v>0</v>
      </c>
      <c r="C186" s="52">
        <f>'Financni toky měsíční'!D183</f>
        <v>0</v>
      </c>
      <c r="D186" s="54">
        <f>'Čisté uš. náklady měsíční'!E186</f>
        <v>1.1600066856113875</v>
      </c>
      <c r="E186" s="54">
        <f t="shared" si="15"/>
        <v>0.86206399704752112</v>
      </c>
      <c r="F186" s="6">
        <f t="shared" si="16"/>
        <v>0</v>
      </c>
      <c r="G186" s="6">
        <f t="shared" si="17"/>
        <v>0</v>
      </c>
      <c r="H186" s="7">
        <f t="shared" si="18"/>
        <v>0</v>
      </c>
      <c r="I186" s="7">
        <f t="shared" si="19"/>
        <v>0</v>
      </c>
    </row>
    <row r="187" spans="1:9" x14ac:dyDescent="0.25">
      <c r="A187" s="5">
        <v>180</v>
      </c>
      <c r="B187" s="5">
        <f>'Financni toky měsíční'!E184</f>
        <v>0</v>
      </c>
      <c r="C187" s="52">
        <f>'Financni toky měsíční'!D184</f>
        <v>0</v>
      </c>
      <c r="D187" s="54">
        <f>'Čisté uš. náklady měsíční'!E187</f>
        <v>1.1609689553699984</v>
      </c>
      <c r="E187" s="54">
        <f t="shared" si="15"/>
        <v>0.86134947482837909</v>
      </c>
      <c r="F187" s="6">
        <f t="shared" si="16"/>
        <v>0</v>
      </c>
      <c r="G187" s="6">
        <f t="shared" si="17"/>
        <v>0</v>
      </c>
      <c r="H187" s="7">
        <f t="shared" si="18"/>
        <v>0</v>
      </c>
      <c r="I187" s="7">
        <f t="shared" si="19"/>
        <v>0</v>
      </c>
    </row>
    <row r="188" spans="1:9" x14ac:dyDescent="0.25">
      <c r="A188" s="5">
        <v>181</v>
      </c>
      <c r="B188" s="5">
        <f>'Financni toky měsíční'!E185</f>
        <v>0</v>
      </c>
      <c r="C188" s="52">
        <f>'Financni toky měsíční'!D185</f>
        <v>0</v>
      </c>
      <c r="D188" s="54">
        <f>'Čisté uš. náklady měsíční'!E188</f>
        <v>1.1619320233680508</v>
      </c>
      <c r="E188" s="54">
        <f t="shared" si="15"/>
        <v>0.86063554484137184</v>
      </c>
      <c r="F188" s="6">
        <f t="shared" si="16"/>
        <v>0</v>
      </c>
      <c r="G188" s="6">
        <f t="shared" si="17"/>
        <v>0</v>
      </c>
      <c r="H188" s="7">
        <f t="shared" si="18"/>
        <v>0</v>
      </c>
      <c r="I188" s="7">
        <f t="shared" si="19"/>
        <v>0</v>
      </c>
    </row>
    <row r="189" spans="1:9" x14ac:dyDescent="0.25">
      <c r="A189" s="5">
        <v>182</v>
      </c>
      <c r="B189" s="5">
        <f>'Financni toky měsíční'!E186</f>
        <v>0</v>
      </c>
      <c r="C189" s="52">
        <f>'Financni toky měsíční'!D186</f>
        <v>0</v>
      </c>
      <c r="D189" s="54">
        <f>'Čisté uš. náklady měsíční'!E189</f>
        <v>1.162895890267714</v>
      </c>
      <c r="E189" s="54">
        <f t="shared" si="15"/>
        <v>0.85992220659562812</v>
      </c>
      <c r="F189" s="6">
        <f t="shared" si="16"/>
        <v>0</v>
      </c>
      <c r="G189" s="6">
        <f t="shared" si="17"/>
        <v>0</v>
      </c>
      <c r="H189" s="7">
        <f t="shared" si="18"/>
        <v>0</v>
      </c>
      <c r="I189" s="7">
        <f t="shared" si="19"/>
        <v>0</v>
      </c>
    </row>
    <row r="190" spans="1:9" x14ac:dyDescent="0.25">
      <c r="A190" s="5">
        <v>183</v>
      </c>
      <c r="B190" s="5">
        <f>'Financni toky měsíční'!E187</f>
        <v>0</v>
      </c>
      <c r="C190" s="52">
        <f>'Financni toky měsíční'!D187</f>
        <v>0</v>
      </c>
      <c r="D190" s="54">
        <f>'Čisté uš. náklady měsíční'!E190</f>
        <v>1.1638605567317077</v>
      </c>
      <c r="E190" s="54">
        <f t="shared" si="15"/>
        <v>0.8592094596006824</v>
      </c>
      <c r="F190" s="6">
        <f t="shared" si="16"/>
        <v>0</v>
      </c>
      <c r="G190" s="6">
        <f t="shared" si="17"/>
        <v>0</v>
      </c>
      <c r="H190" s="7">
        <f t="shared" si="18"/>
        <v>0</v>
      </c>
      <c r="I190" s="7">
        <f t="shared" si="19"/>
        <v>0</v>
      </c>
    </row>
    <row r="191" spans="1:9" x14ac:dyDescent="0.25">
      <c r="A191" s="5">
        <v>184</v>
      </c>
      <c r="B191" s="5">
        <f>'Financni toky měsíční'!E188</f>
        <v>0</v>
      </c>
      <c r="C191" s="52">
        <f>'Financni toky měsíční'!D188</f>
        <v>0</v>
      </c>
      <c r="D191" s="54">
        <f>'Čisté uš. náklady měsíční'!E191</f>
        <v>1.164826023423301</v>
      </c>
      <c r="E191" s="54">
        <f t="shared" si="15"/>
        <v>0.85849730336647645</v>
      </c>
      <c r="F191" s="6">
        <f t="shared" si="16"/>
        <v>0</v>
      </c>
      <c r="G191" s="6">
        <f t="shared" si="17"/>
        <v>0</v>
      </c>
      <c r="H191" s="7">
        <f t="shared" si="18"/>
        <v>0</v>
      </c>
      <c r="I191" s="7">
        <f t="shared" si="19"/>
        <v>0</v>
      </c>
    </row>
    <row r="192" spans="1:9" x14ac:dyDescent="0.25">
      <c r="A192" s="5">
        <v>185</v>
      </c>
      <c r="B192" s="5">
        <f>'Financni toky měsíční'!E189</f>
        <v>0</v>
      </c>
      <c r="C192" s="52">
        <f>'Financni toky měsíční'!D189</f>
        <v>0</v>
      </c>
      <c r="D192" s="54">
        <f>'Čisté uš. náklady měsíční'!E192</f>
        <v>1.165792291006313</v>
      </c>
      <c r="E192" s="54">
        <f t="shared" si="15"/>
        <v>0.85778573740335773</v>
      </c>
      <c r="F192" s="6">
        <f t="shared" si="16"/>
        <v>0</v>
      </c>
      <c r="G192" s="6">
        <f t="shared" si="17"/>
        <v>0</v>
      </c>
      <c r="H192" s="7">
        <f t="shared" si="18"/>
        <v>0</v>
      </c>
      <c r="I192" s="7">
        <f t="shared" si="19"/>
        <v>0</v>
      </c>
    </row>
    <row r="193" spans="1:9" x14ac:dyDescent="0.25">
      <c r="A193" s="5">
        <v>186</v>
      </c>
      <c r="B193" s="5">
        <f>'Financni toky měsíční'!E190</f>
        <v>0</v>
      </c>
      <c r="C193" s="52">
        <f>'Financni toky měsíční'!D190</f>
        <v>0</v>
      </c>
      <c r="D193" s="54">
        <f>'Čisté uš. náklady měsíční'!E193</f>
        <v>1.1667593601451136</v>
      </c>
      <c r="E193" s="54">
        <f t="shared" si="15"/>
        <v>0.85707476122207993</v>
      </c>
      <c r="F193" s="6">
        <f t="shared" si="16"/>
        <v>0</v>
      </c>
      <c r="G193" s="6">
        <f t="shared" si="17"/>
        <v>0</v>
      </c>
      <c r="H193" s="7">
        <f t="shared" si="18"/>
        <v>0</v>
      </c>
      <c r="I193" s="7">
        <f t="shared" si="19"/>
        <v>0</v>
      </c>
    </row>
    <row r="194" spans="1:9" x14ac:dyDescent="0.25">
      <c r="A194" s="5">
        <v>187</v>
      </c>
      <c r="B194" s="5">
        <f>'Financni toky měsíční'!E191</f>
        <v>0</v>
      </c>
      <c r="C194" s="52">
        <f>'Financni toky měsíční'!D191</f>
        <v>0</v>
      </c>
      <c r="D194" s="54">
        <f>'Čisté uš. náklady měsíční'!E194</f>
        <v>1.1677272315046243</v>
      </c>
      <c r="E194" s="54">
        <f t="shared" si="15"/>
        <v>0.85636437433380164</v>
      </c>
      <c r="F194" s="6">
        <f t="shared" si="16"/>
        <v>0</v>
      </c>
      <c r="G194" s="6">
        <f t="shared" si="17"/>
        <v>0</v>
      </c>
      <c r="H194" s="7">
        <f t="shared" si="18"/>
        <v>0</v>
      </c>
      <c r="I194" s="7">
        <f t="shared" si="19"/>
        <v>0</v>
      </c>
    </row>
    <row r="195" spans="1:9" x14ac:dyDescent="0.25">
      <c r="A195" s="5">
        <v>188</v>
      </c>
      <c r="B195" s="5">
        <f>'Financni toky měsíční'!E192</f>
        <v>0</v>
      </c>
      <c r="C195" s="52">
        <f>'Financni toky měsíční'!D192</f>
        <v>0</v>
      </c>
      <c r="D195" s="54">
        <f>'Čisté uš. náklady měsíční'!E195</f>
        <v>1.1686959057503175</v>
      </c>
      <c r="E195" s="54">
        <f t="shared" si="15"/>
        <v>0.85565457625008745</v>
      </c>
      <c r="F195" s="6">
        <f t="shared" si="16"/>
        <v>0</v>
      </c>
      <c r="G195" s="6">
        <f t="shared" si="17"/>
        <v>0</v>
      </c>
      <c r="H195" s="7">
        <f t="shared" si="18"/>
        <v>0</v>
      </c>
      <c r="I195" s="7">
        <f t="shared" si="19"/>
        <v>0</v>
      </c>
    </row>
    <row r="196" spans="1:9" x14ac:dyDescent="0.25">
      <c r="A196" s="5">
        <v>189</v>
      </c>
      <c r="B196" s="5">
        <f>'Financni toky měsíční'!E193</f>
        <v>0</v>
      </c>
      <c r="C196" s="52">
        <f>'Financni toky měsíční'!D193</f>
        <v>0</v>
      </c>
      <c r="D196" s="54">
        <f>'Čisté uš. náklady měsíční'!E196</f>
        <v>1.1696653835482176</v>
      </c>
      <c r="E196" s="54">
        <f t="shared" si="15"/>
        <v>0.85494536648290631</v>
      </c>
      <c r="F196" s="6">
        <f t="shared" si="16"/>
        <v>0</v>
      </c>
      <c r="G196" s="6">
        <f t="shared" si="17"/>
        <v>0</v>
      </c>
      <c r="H196" s="7">
        <f t="shared" si="18"/>
        <v>0</v>
      </c>
      <c r="I196" s="7">
        <f t="shared" si="19"/>
        <v>0</v>
      </c>
    </row>
    <row r="197" spans="1:9" x14ac:dyDescent="0.25">
      <c r="A197" s="5">
        <v>190</v>
      </c>
      <c r="B197" s="5">
        <f>'Financni toky měsíční'!E194</f>
        <v>0</v>
      </c>
      <c r="C197" s="52">
        <f>'Financni toky měsíční'!D194</f>
        <v>0</v>
      </c>
      <c r="D197" s="54">
        <f>'Čisté uš. náklady měsíční'!E197</f>
        <v>1.1706356655649024</v>
      </c>
      <c r="E197" s="54">
        <f t="shared" si="15"/>
        <v>0.85423674454463128</v>
      </c>
      <c r="F197" s="6">
        <f t="shared" si="16"/>
        <v>0</v>
      </c>
      <c r="G197" s="6">
        <f t="shared" si="17"/>
        <v>0</v>
      </c>
      <c r="H197" s="7">
        <f t="shared" si="18"/>
        <v>0</v>
      </c>
      <c r="I197" s="7">
        <f t="shared" si="19"/>
        <v>0</v>
      </c>
    </row>
    <row r="198" spans="1:9" x14ac:dyDescent="0.25">
      <c r="A198" s="5">
        <v>191</v>
      </c>
      <c r="B198" s="5">
        <f>'Financni toky měsíční'!E195</f>
        <v>0</v>
      </c>
      <c r="C198" s="52">
        <f>'Financni toky měsíční'!D195</f>
        <v>0</v>
      </c>
      <c r="D198" s="54">
        <f>'Čisté uš. náklady měsíční'!E198</f>
        <v>1.1716067524675016</v>
      </c>
      <c r="E198" s="54">
        <f t="shared" si="15"/>
        <v>0.85352870994804064</v>
      </c>
      <c r="F198" s="6">
        <f t="shared" si="16"/>
        <v>0</v>
      </c>
      <c r="G198" s="6">
        <f t="shared" si="17"/>
        <v>0</v>
      </c>
      <c r="H198" s="7">
        <f t="shared" si="18"/>
        <v>0</v>
      </c>
      <c r="I198" s="7">
        <f t="shared" si="19"/>
        <v>0</v>
      </c>
    </row>
    <row r="199" spans="1:9" x14ac:dyDescent="0.25">
      <c r="A199" s="5">
        <v>192</v>
      </c>
      <c r="B199" s="5">
        <f>'Financni toky měsíční'!E196</f>
        <v>0</v>
      </c>
      <c r="C199" s="52">
        <f>'Financni toky měsíční'!D196</f>
        <v>0</v>
      </c>
      <c r="D199" s="54">
        <f>'Čisté uš. náklady měsíční'!E199</f>
        <v>1.1725786449236988</v>
      </c>
      <c r="E199" s="54">
        <f t="shared" si="15"/>
        <v>0.8528212622063156</v>
      </c>
      <c r="F199" s="6">
        <f t="shared" si="16"/>
        <v>0</v>
      </c>
      <c r="G199" s="6">
        <f t="shared" si="17"/>
        <v>0</v>
      </c>
      <c r="H199" s="7">
        <f t="shared" si="18"/>
        <v>0</v>
      </c>
      <c r="I199" s="7">
        <f t="shared" si="19"/>
        <v>0</v>
      </c>
    </row>
    <row r="200" spans="1:9" x14ac:dyDescent="0.25">
      <c r="A200" s="5">
        <v>193</v>
      </c>
      <c r="B200" s="5">
        <f>'Financni toky měsíční'!E197</f>
        <v>0</v>
      </c>
      <c r="C200" s="52">
        <f>'Financni toky měsíční'!D197</f>
        <v>0</v>
      </c>
      <c r="D200" s="54">
        <f>'Čisté uš. náklady měsíční'!E200</f>
        <v>1.1735513436017313</v>
      </c>
      <c r="E200" s="54">
        <f t="shared" si="15"/>
        <v>0.85211440083304146</v>
      </c>
      <c r="F200" s="6">
        <f t="shared" si="16"/>
        <v>0</v>
      </c>
      <c r="G200" s="6">
        <f t="shared" si="17"/>
        <v>0</v>
      </c>
      <c r="H200" s="7">
        <f t="shared" si="18"/>
        <v>0</v>
      </c>
      <c r="I200" s="7">
        <f t="shared" si="19"/>
        <v>0</v>
      </c>
    </row>
    <row r="201" spans="1:9" x14ac:dyDescent="0.25">
      <c r="A201" s="5">
        <v>194</v>
      </c>
      <c r="B201" s="5">
        <f>'Financni toky měsíční'!E198</f>
        <v>0</v>
      </c>
      <c r="C201" s="52">
        <f>'Financni toky měsíční'!D198</f>
        <v>0</v>
      </c>
      <c r="D201" s="54">
        <f>'Čisté uš. náklady měsíční'!E201</f>
        <v>1.1745248491703912</v>
      </c>
      <c r="E201" s="54">
        <f t="shared" si="15"/>
        <v>0.851408125342206</v>
      </c>
      <c r="F201" s="6">
        <f t="shared" si="16"/>
        <v>0</v>
      </c>
      <c r="G201" s="6">
        <f t="shared" si="17"/>
        <v>0</v>
      </c>
      <c r="H201" s="7">
        <f t="shared" si="18"/>
        <v>0</v>
      </c>
      <c r="I201" s="7">
        <f t="shared" si="19"/>
        <v>0</v>
      </c>
    </row>
    <row r="202" spans="1:9" x14ac:dyDescent="0.25">
      <c r="A202" s="5">
        <v>195</v>
      </c>
      <c r="B202" s="5">
        <f>'Financni toky měsíční'!E199</f>
        <v>0</v>
      </c>
      <c r="C202" s="52">
        <f>'Financni toky měsíční'!D199</f>
        <v>0</v>
      </c>
      <c r="D202" s="54">
        <f>'Čisté uš. náklady měsíční'!E202</f>
        <v>1.1754991622990247</v>
      </c>
      <c r="E202" s="54">
        <f t="shared" si="15"/>
        <v>0.85070243524820044</v>
      </c>
      <c r="F202" s="6">
        <f t="shared" si="16"/>
        <v>0</v>
      </c>
      <c r="G202" s="6">
        <f t="shared" si="17"/>
        <v>0</v>
      </c>
      <c r="H202" s="7">
        <f t="shared" si="18"/>
        <v>0</v>
      </c>
      <c r="I202" s="7">
        <f t="shared" si="19"/>
        <v>0</v>
      </c>
    </row>
    <row r="203" spans="1:9" x14ac:dyDescent="0.25">
      <c r="A203" s="5">
        <v>196</v>
      </c>
      <c r="B203" s="5">
        <f>'Financni toky měsíční'!E200</f>
        <v>0</v>
      </c>
      <c r="C203" s="52">
        <f>'Financni toky měsíční'!D200</f>
        <v>0</v>
      </c>
      <c r="D203" s="54">
        <f>'Čisté uš. náklady měsíční'!E203</f>
        <v>1.1764742836575339</v>
      </c>
      <c r="E203" s="54">
        <f t="shared" si="15"/>
        <v>0.84999733006581835</v>
      </c>
      <c r="F203" s="6">
        <f t="shared" si="16"/>
        <v>0</v>
      </c>
      <c r="G203" s="6">
        <f t="shared" si="17"/>
        <v>0</v>
      </c>
      <c r="H203" s="7">
        <f t="shared" si="18"/>
        <v>0</v>
      </c>
      <c r="I203" s="7">
        <f t="shared" si="19"/>
        <v>0</v>
      </c>
    </row>
    <row r="204" spans="1:9" x14ac:dyDescent="0.25">
      <c r="A204" s="5">
        <v>197</v>
      </c>
      <c r="B204" s="5">
        <f>'Financni toky měsíční'!E201</f>
        <v>0</v>
      </c>
      <c r="C204" s="52">
        <f>'Financni toky měsíční'!D201</f>
        <v>0</v>
      </c>
      <c r="D204" s="54">
        <f>'Čisté uš. náklady měsíční'!E204</f>
        <v>1.1774502139163761</v>
      </c>
      <c r="E204" s="54">
        <f t="shared" si="15"/>
        <v>0.84929280931025519</v>
      </c>
      <c r="F204" s="6">
        <f t="shared" si="16"/>
        <v>0</v>
      </c>
      <c r="G204" s="6">
        <f t="shared" si="17"/>
        <v>0</v>
      </c>
      <c r="H204" s="7">
        <f t="shared" si="18"/>
        <v>0</v>
      </c>
      <c r="I204" s="7">
        <f t="shared" si="19"/>
        <v>0</v>
      </c>
    </row>
    <row r="205" spans="1:9" x14ac:dyDescent="0.25">
      <c r="A205" s="5">
        <v>198</v>
      </c>
      <c r="B205" s="5">
        <f>'Financni toky měsíční'!E202</f>
        <v>0</v>
      </c>
      <c r="C205" s="52">
        <f>'Financni toky měsíční'!D202</f>
        <v>0</v>
      </c>
      <c r="D205" s="54">
        <f>'Čisté uš. náklady měsíční'!E205</f>
        <v>1.1784269537465648</v>
      </c>
      <c r="E205" s="54">
        <f t="shared" si="15"/>
        <v>0.84858887249710879</v>
      </c>
      <c r="F205" s="6">
        <f t="shared" si="16"/>
        <v>0</v>
      </c>
      <c r="G205" s="6">
        <f t="shared" si="17"/>
        <v>0</v>
      </c>
      <c r="H205" s="7">
        <f t="shared" si="18"/>
        <v>0</v>
      </c>
      <c r="I205" s="7">
        <f t="shared" si="19"/>
        <v>0</v>
      </c>
    </row>
    <row r="206" spans="1:9" x14ac:dyDescent="0.25">
      <c r="A206" s="5">
        <v>199</v>
      </c>
      <c r="B206" s="5">
        <f>'Financni toky měsíční'!E203</f>
        <v>0</v>
      </c>
      <c r="C206" s="52">
        <f>'Financni toky měsíční'!D203</f>
        <v>0</v>
      </c>
      <c r="D206" s="54">
        <f>'Čisté uš. náklady měsíční'!E206</f>
        <v>1.1794045038196705</v>
      </c>
      <c r="E206" s="54">
        <f t="shared" si="15"/>
        <v>0.84788551914237786</v>
      </c>
      <c r="F206" s="6">
        <f t="shared" si="16"/>
        <v>0</v>
      </c>
      <c r="G206" s="6">
        <f t="shared" si="17"/>
        <v>0</v>
      </c>
      <c r="H206" s="7">
        <f t="shared" si="18"/>
        <v>0</v>
      </c>
      <c r="I206" s="7">
        <f t="shared" si="19"/>
        <v>0</v>
      </c>
    </row>
    <row r="207" spans="1:9" x14ac:dyDescent="0.25">
      <c r="A207" s="5">
        <v>200</v>
      </c>
      <c r="B207" s="5">
        <f>'Financni toky měsíční'!E204</f>
        <v>0</v>
      </c>
      <c r="C207" s="52">
        <f>'Financni toky měsíční'!D204</f>
        <v>0</v>
      </c>
      <c r="D207" s="54">
        <f>'Čisté uš. náklady měsíční'!E207</f>
        <v>1.1803828648078205</v>
      </c>
      <c r="E207" s="54">
        <f t="shared" si="15"/>
        <v>0.84718274876246291</v>
      </c>
      <c r="F207" s="6">
        <f t="shared" si="16"/>
        <v>0</v>
      </c>
      <c r="G207" s="6">
        <f t="shared" si="17"/>
        <v>0</v>
      </c>
      <c r="H207" s="7">
        <f t="shared" si="18"/>
        <v>0</v>
      </c>
      <c r="I207" s="7">
        <f t="shared" si="19"/>
        <v>0</v>
      </c>
    </row>
    <row r="208" spans="1:9" x14ac:dyDescent="0.25">
      <c r="A208" s="5">
        <v>201</v>
      </c>
      <c r="B208" s="5">
        <f>'Financni toky měsíční'!E205</f>
        <v>0</v>
      </c>
      <c r="C208" s="52">
        <f>'Financni toky měsíční'!D205</f>
        <v>0</v>
      </c>
      <c r="D208" s="54">
        <f>'Čisté uš. náklady měsíční'!E208</f>
        <v>1.1813620373836999</v>
      </c>
      <c r="E208" s="54">
        <f t="shared" si="15"/>
        <v>0.84648056087416446</v>
      </c>
      <c r="F208" s="6">
        <f t="shared" si="16"/>
        <v>0</v>
      </c>
      <c r="G208" s="6">
        <f t="shared" si="17"/>
        <v>0</v>
      </c>
      <c r="H208" s="7">
        <f t="shared" si="18"/>
        <v>0</v>
      </c>
      <c r="I208" s="7">
        <f t="shared" si="19"/>
        <v>0</v>
      </c>
    </row>
    <row r="209" spans="1:9" x14ac:dyDescent="0.25">
      <c r="A209" s="5">
        <v>202</v>
      </c>
      <c r="B209" s="5">
        <f>'Financni toky měsíční'!E206</f>
        <v>0</v>
      </c>
      <c r="C209" s="52">
        <f>'Financni toky měsíční'!D206</f>
        <v>0</v>
      </c>
      <c r="D209" s="54">
        <f>'Čisté uš. náklady měsíční'!E209</f>
        <v>1.1823420222205514</v>
      </c>
      <c r="E209" s="54">
        <f t="shared" si="15"/>
        <v>0.84577895499468447</v>
      </c>
      <c r="F209" s="6">
        <f t="shared" si="16"/>
        <v>0</v>
      </c>
      <c r="G209" s="6">
        <f t="shared" si="17"/>
        <v>0</v>
      </c>
      <c r="H209" s="7">
        <f t="shared" si="18"/>
        <v>0</v>
      </c>
      <c r="I209" s="7">
        <f t="shared" si="19"/>
        <v>0</v>
      </c>
    </row>
    <row r="210" spans="1:9" x14ac:dyDescent="0.25">
      <c r="A210" s="5">
        <v>203</v>
      </c>
      <c r="B210" s="5">
        <f>'Financni toky měsíční'!E207</f>
        <v>0</v>
      </c>
      <c r="C210" s="52">
        <f>'Financni toky měsíční'!D207</f>
        <v>0</v>
      </c>
      <c r="D210" s="54">
        <f>'Čisté uš. náklady měsíční'!E210</f>
        <v>1.1833228199921766</v>
      </c>
      <c r="E210" s="54">
        <f t="shared" si="15"/>
        <v>0.8450779306416244</v>
      </c>
      <c r="F210" s="6">
        <f t="shared" si="16"/>
        <v>0</v>
      </c>
      <c r="G210" s="6">
        <f t="shared" si="17"/>
        <v>0</v>
      </c>
      <c r="H210" s="7">
        <f t="shared" si="18"/>
        <v>0</v>
      </c>
      <c r="I210" s="7">
        <f t="shared" si="19"/>
        <v>0</v>
      </c>
    </row>
    <row r="211" spans="1:9" x14ac:dyDescent="0.25">
      <c r="A211" s="5">
        <v>204</v>
      </c>
      <c r="B211" s="5">
        <f>'Financni toky měsíční'!E208</f>
        <v>0</v>
      </c>
      <c r="C211" s="52">
        <f>'Financni toky měsíční'!D208</f>
        <v>0</v>
      </c>
      <c r="D211" s="54">
        <f>'Čisté uš. náklady měsíční'!E211</f>
        <v>1.1843044313729358</v>
      </c>
      <c r="E211" s="54">
        <f t="shared" si="15"/>
        <v>0.84437748733298568</v>
      </c>
      <c r="F211" s="6">
        <f t="shared" si="16"/>
        <v>0</v>
      </c>
      <c r="G211" s="6">
        <f t="shared" si="17"/>
        <v>0</v>
      </c>
      <c r="H211" s="7">
        <f t="shared" si="18"/>
        <v>0</v>
      </c>
      <c r="I211" s="7">
        <f t="shared" si="19"/>
        <v>0</v>
      </c>
    </row>
    <row r="212" spans="1:9" x14ac:dyDescent="0.25">
      <c r="A212" s="5">
        <v>205</v>
      </c>
      <c r="B212" s="5">
        <f>'Financni toky měsíční'!E209</f>
        <v>0</v>
      </c>
      <c r="C212" s="52">
        <f>'Financni toky měsíční'!D209</f>
        <v>0</v>
      </c>
      <c r="D212" s="54">
        <f>'Čisté uš. náklady měsíční'!E212</f>
        <v>1.1852868570377486</v>
      </c>
      <c r="E212" s="54">
        <f t="shared" si="15"/>
        <v>0.84367762458716977</v>
      </c>
      <c r="F212" s="6">
        <f t="shared" si="16"/>
        <v>0</v>
      </c>
      <c r="G212" s="6">
        <f t="shared" si="17"/>
        <v>0</v>
      </c>
      <c r="H212" s="7">
        <f t="shared" si="18"/>
        <v>0</v>
      </c>
      <c r="I212" s="7">
        <f t="shared" si="19"/>
        <v>0</v>
      </c>
    </row>
    <row r="213" spans="1:9" x14ac:dyDescent="0.25">
      <c r="A213" s="5">
        <v>206</v>
      </c>
      <c r="B213" s="5">
        <f>'Financni toky měsíční'!E210</f>
        <v>0</v>
      </c>
      <c r="C213" s="52">
        <f>'Financni toky měsíční'!D210</f>
        <v>0</v>
      </c>
      <c r="D213" s="54">
        <f>'Čisté uš. náklady měsíční'!E213</f>
        <v>1.1862700976620952</v>
      </c>
      <c r="E213" s="54">
        <f t="shared" si="15"/>
        <v>0.84297834192297616</v>
      </c>
      <c r="F213" s="6">
        <f t="shared" si="16"/>
        <v>0</v>
      </c>
      <c r="G213" s="6">
        <f t="shared" si="17"/>
        <v>0</v>
      </c>
      <c r="H213" s="7">
        <f t="shared" si="18"/>
        <v>0</v>
      </c>
      <c r="I213" s="7">
        <f t="shared" si="19"/>
        <v>0</v>
      </c>
    </row>
    <row r="214" spans="1:9" x14ac:dyDescent="0.25">
      <c r="A214" s="5">
        <v>207</v>
      </c>
      <c r="B214" s="5">
        <f>'Financni toky měsíční'!E211</f>
        <v>0</v>
      </c>
      <c r="C214" s="52">
        <f>'Financni toky měsíční'!D211</f>
        <v>0</v>
      </c>
      <c r="D214" s="54">
        <f>'Čisté uš. náklady měsíční'!E214</f>
        <v>1.1872541539220152</v>
      </c>
      <c r="E214" s="54">
        <f t="shared" si="15"/>
        <v>0.84227963885960433</v>
      </c>
      <c r="F214" s="6">
        <f t="shared" si="16"/>
        <v>0</v>
      </c>
      <c r="G214" s="6">
        <f t="shared" si="17"/>
        <v>0</v>
      </c>
      <c r="H214" s="7">
        <f t="shared" si="18"/>
        <v>0</v>
      </c>
      <c r="I214" s="7">
        <f t="shared" si="19"/>
        <v>0</v>
      </c>
    </row>
    <row r="215" spans="1:9" x14ac:dyDescent="0.25">
      <c r="A215" s="5">
        <v>208</v>
      </c>
      <c r="B215" s="5">
        <f>'Financni toky měsíční'!E212</f>
        <v>0</v>
      </c>
      <c r="C215" s="52">
        <f>'Financni toky měsíční'!D212</f>
        <v>0</v>
      </c>
      <c r="D215" s="54">
        <f>'Čisté uš. náklady měsíční'!E215</f>
        <v>1.1882390264941092</v>
      </c>
      <c r="E215" s="54">
        <f t="shared" si="15"/>
        <v>0.84158151491665179</v>
      </c>
      <c r="F215" s="6">
        <f t="shared" si="16"/>
        <v>0</v>
      </c>
      <c r="G215" s="6">
        <f t="shared" si="17"/>
        <v>0</v>
      </c>
      <c r="H215" s="7">
        <f t="shared" si="18"/>
        <v>0</v>
      </c>
      <c r="I215" s="7">
        <f t="shared" si="19"/>
        <v>0</v>
      </c>
    </row>
    <row r="216" spans="1:9" x14ac:dyDescent="0.25">
      <c r="A216" s="5">
        <v>209</v>
      </c>
      <c r="B216" s="5">
        <f>'Financni toky měsíční'!E213</f>
        <v>0</v>
      </c>
      <c r="C216" s="52">
        <f>'Financni toky měsíční'!D213</f>
        <v>0</v>
      </c>
      <c r="D216" s="54">
        <f>'Čisté uš. náklady měsíční'!E216</f>
        <v>1.1892247160555398</v>
      </c>
      <c r="E216" s="54">
        <f t="shared" si="15"/>
        <v>0.84088396961411405</v>
      </c>
      <c r="F216" s="6">
        <f t="shared" si="16"/>
        <v>0</v>
      </c>
      <c r="G216" s="6">
        <f t="shared" si="17"/>
        <v>0</v>
      </c>
      <c r="H216" s="7">
        <f t="shared" si="18"/>
        <v>0</v>
      </c>
      <c r="I216" s="7">
        <f t="shared" si="19"/>
        <v>0</v>
      </c>
    </row>
    <row r="217" spans="1:9" x14ac:dyDescent="0.25">
      <c r="A217" s="5">
        <v>210</v>
      </c>
      <c r="B217" s="5">
        <f>'Financni toky měsíční'!E214</f>
        <v>0</v>
      </c>
      <c r="C217" s="52">
        <f>'Financni toky měsíční'!D214</f>
        <v>0</v>
      </c>
      <c r="D217" s="54">
        <f>'Čisté uš. náklady měsíční'!E217</f>
        <v>1.1902112232840305</v>
      </c>
      <c r="E217" s="54">
        <f t="shared" si="15"/>
        <v>0.84018700247238487</v>
      </c>
      <c r="F217" s="6">
        <f t="shared" si="16"/>
        <v>0</v>
      </c>
      <c r="G217" s="6">
        <f t="shared" si="17"/>
        <v>0</v>
      </c>
      <c r="H217" s="7">
        <f t="shared" si="18"/>
        <v>0</v>
      </c>
      <c r="I217" s="7">
        <f t="shared" si="19"/>
        <v>0</v>
      </c>
    </row>
    <row r="218" spans="1:9" x14ac:dyDescent="0.25">
      <c r="A218" s="5">
        <v>211</v>
      </c>
      <c r="B218" s="5">
        <f>'Financni toky měsíční'!E215</f>
        <v>0</v>
      </c>
      <c r="C218" s="52">
        <f>'Financni toky měsíční'!D215</f>
        <v>0</v>
      </c>
      <c r="D218" s="54">
        <f>'Čisté uš. náklady měsíční'!E218</f>
        <v>1.1911985488578671</v>
      </c>
      <c r="E218" s="54">
        <f t="shared" si="15"/>
        <v>0.83949061301225547</v>
      </c>
      <c r="F218" s="6">
        <f t="shared" si="16"/>
        <v>0</v>
      </c>
      <c r="G218" s="6">
        <f t="shared" si="17"/>
        <v>0</v>
      </c>
      <c r="H218" s="7">
        <f t="shared" si="18"/>
        <v>0</v>
      </c>
      <c r="I218" s="7">
        <f t="shared" si="19"/>
        <v>0</v>
      </c>
    </row>
    <row r="219" spans="1:9" x14ac:dyDescent="0.25">
      <c r="A219" s="5">
        <v>212</v>
      </c>
      <c r="B219" s="5">
        <f>'Financni toky měsíční'!E216</f>
        <v>0</v>
      </c>
      <c r="C219" s="52">
        <f>'Financni toky měsíční'!D216</f>
        <v>0</v>
      </c>
      <c r="D219" s="54">
        <f>'Čisté uš. náklady měsíční'!E219</f>
        <v>1.1921866934558989</v>
      </c>
      <c r="E219" s="54">
        <f t="shared" si="15"/>
        <v>0.83879480075491364</v>
      </c>
      <c r="F219" s="6">
        <f t="shared" si="16"/>
        <v>0</v>
      </c>
      <c r="G219" s="6">
        <f t="shared" si="17"/>
        <v>0</v>
      </c>
      <c r="H219" s="7">
        <f t="shared" si="18"/>
        <v>0</v>
      </c>
      <c r="I219" s="7">
        <f t="shared" si="19"/>
        <v>0</v>
      </c>
    </row>
    <row r="220" spans="1:9" x14ac:dyDescent="0.25">
      <c r="A220" s="5">
        <v>213</v>
      </c>
      <c r="B220" s="5">
        <f>'Financni toky měsíční'!E217</f>
        <v>0</v>
      </c>
      <c r="C220" s="52">
        <f>'Financni toky měsíční'!D217</f>
        <v>0</v>
      </c>
      <c r="D220" s="54">
        <f>'Čisté uš. náklady měsíční'!E220</f>
        <v>1.193175657757537</v>
      </c>
      <c r="E220" s="54">
        <f t="shared" si="15"/>
        <v>0.83809956522194506</v>
      </c>
      <c r="F220" s="6">
        <f t="shared" si="16"/>
        <v>0</v>
      </c>
      <c r="G220" s="6">
        <f t="shared" si="17"/>
        <v>0</v>
      </c>
      <c r="H220" s="7">
        <f t="shared" si="18"/>
        <v>0</v>
      </c>
      <c r="I220" s="7">
        <f t="shared" si="19"/>
        <v>0</v>
      </c>
    </row>
    <row r="221" spans="1:9" x14ac:dyDescent="0.25">
      <c r="A221" s="5">
        <v>214</v>
      </c>
      <c r="B221" s="5">
        <f>'Financni toky měsíční'!E218</f>
        <v>0</v>
      </c>
      <c r="C221" s="52">
        <f>'Financni toky měsíční'!D218</f>
        <v>0</v>
      </c>
      <c r="D221" s="54">
        <f>'Čisté uš. náklady měsíční'!E221</f>
        <v>1.1941654424427568</v>
      </c>
      <c r="E221" s="54">
        <f t="shared" si="15"/>
        <v>0.83740490593533123</v>
      </c>
      <c r="F221" s="6">
        <f t="shared" si="16"/>
        <v>0</v>
      </c>
      <c r="G221" s="6">
        <f t="shared" si="17"/>
        <v>0</v>
      </c>
      <c r="H221" s="7">
        <f t="shared" si="18"/>
        <v>0</v>
      </c>
      <c r="I221" s="7">
        <f t="shared" si="19"/>
        <v>0</v>
      </c>
    </row>
    <row r="222" spans="1:9" x14ac:dyDescent="0.25">
      <c r="A222" s="5">
        <v>215</v>
      </c>
      <c r="B222" s="5">
        <f>'Financni toky měsíční'!E219</f>
        <v>0</v>
      </c>
      <c r="C222" s="52">
        <f>'Financni toky měsíční'!D219</f>
        <v>0</v>
      </c>
      <c r="D222" s="54">
        <f>'Čisté uš. náklady měsíční'!E222</f>
        <v>1.1951560481920982</v>
      </c>
      <c r="E222" s="54">
        <f t="shared" si="15"/>
        <v>0.83671082241744998</v>
      </c>
      <c r="F222" s="6">
        <f t="shared" si="16"/>
        <v>0</v>
      </c>
      <c r="G222" s="6">
        <f t="shared" si="17"/>
        <v>0</v>
      </c>
      <c r="H222" s="7">
        <f t="shared" si="18"/>
        <v>0</v>
      </c>
      <c r="I222" s="7">
        <f t="shared" si="19"/>
        <v>0</v>
      </c>
    </row>
    <row r="223" spans="1:9" x14ac:dyDescent="0.25">
      <c r="A223" s="5">
        <v>216</v>
      </c>
      <c r="B223" s="5">
        <f>'Financni toky měsíční'!E220</f>
        <v>0</v>
      </c>
      <c r="C223" s="52">
        <f>'Financni toky měsíční'!D220</f>
        <v>0</v>
      </c>
      <c r="D223" s="54">
        <f>'Čisté uš. náklady měsíční'!E223</f>
        <v>1.1961474756866652</v>
      </c>
      <c r="E223" s="54">
        <f t="shared" si="15"/>
        <v>0.83601731419107495</v>
      </c>
      <c r="F223" s="6">
        <f t="shared" si="16"/>
        <v>0</v>
      </c>
      <c r="G223" s="6">
        <f t="shared" si="17"/>
        <v>0</v>
      </c>
      <c r="H223" s="7">
        <f t="shared" si="18"/>
        <v>0</v>
      </c>
      <c r="I223" s="7">
        <f t="shared" si="19"/>
        <v>0</v>
      </c>
    </row>
    <row r="224" spans="1:9" x14ac:dyDescent="0.25">
      <c r="A224" s="5">
        <v>217</v>
      </c>
      <c r="B224" s="5">
        <f>'Financni toky měsíční'!E221</f>
        <v>0</v>
      </c>
      <c r="C224" s="52">
        <f>'Financni toky měsíční'!D221</f>
        <v>0</v>
      </c>
      <c r="D224" s="54">
        <f>'Čisté uš. náklady měsíční'!E224</f>
        <v>1.1971397256081262</v>
      </c>
      <c r="E224" s="54">
        <f t="shared" si="15"/>
        <v>0.83532438077937587</v>
      </c>
      <c r="F224" s="6">
        <f t="shared" si="16"/>
        <v>0</v>
      </c>
      <c r="G224" s="6">
        <f t="shared" si="17"/>
        <v>0</v>
      </c>
      <c r="H224" s="7">
        <f t="shared" si="18"/>
        <v>0</v>
      </c>
      <c r="I224" s="7">
        <f t="shared" si="19"/>
        <v>0</v>
      </c>
    </row>
    <row r="225" spans="1:9" x14ac:dyDescent="0.25">
      <c r="A225" s="5">
        <v>218</v>
      </c>
      <c r="B225" s="5">
        <f>'Financni toky měsíční'!E222</f>
        <v>0</v>
      </c>
      <c r="C225" s="52">
        <f>'Financni toky měsíční'!D222</f>
        <v>0</v>
      </c>
      <c r="D225" s="54">
        <f>'Čisté uš. náklady měsíční'!E225</f>
        <v>1.1981327986387162</v>
      </c>
      <c r="E225" s="54">
        <f t="shared" si="15"/>
        <v>0.83463202170591688</v>
      </c>
      <c r="F225" s="6">
        <f t="shared" si="16"/>
        <v>0</v>
      </c>
      <c r="G225" s="6">
        <f t="shared" si="17"/>
        <v>0</v>
      </c>
      <c r="H225" s="7">
        <f t="shared" si="18"/>
        <v>0</v>
      </c>
      <c r="I225" s="7">
        <f t="shared" si="19"/>
        <v>0</v>
      </c>
    </row>
    <row r="226" spans="1:9" x14ac:dyDescent="0.25">
      <c r="A226" s="5">
        <v>219</v>
      </c>
      <c r="B226" s="5">
        <f>'Financni toky měsíční'!E223</f>
        <v>0</v>
      </c>
      <c r="C226" s="52">
        <f>'Financni toky měsíční'!D223</f>
        <v>0</v>
      </c>
      <c r="D226" s="54">
        <f>'Čisté uš. náklady měsíční'!E226</f>
        <v>1.1991266954612352</v>
      </c>
      <c r="E226" s="54">
        <f t="shared" si="15"/>
        <v>0.83394023649465787</v>
      </c>
      <c r="F226" s="6">
        <f t="shared" si="16"/>
        <v>0</v>
      </c>
      <c r="G226" s="6">
        <f t="shared" si="17"/>
        <v>0</v>
      </c>
      <c r="H226" s="7">
        <f t="shared" si="18"/>
        <v>0</v>
      </c>
      <c r="I226" s="7">
        <f t="shared" si="19"/>
        <v>0</v>
      </c>
    </row>
    <row r="227" spans="1:9" x14ac:dyDescent="0.25">
      <c r="A227" s="5">
        <v>220</v>
      </c>
      <c r="B227" s="5">
        <f>'Financni toky měsíční'!E224</f>
        <v>0</v>
      </c>
      <c r="C227" s="52">
        <f>'Financni toky měsíční'!D224</f>
        <v>0</v>
      </c>
      <c r="D227" s="54">
        <f>'Čisté uš. náklady měsíční'!E227</f>
        <v>1.2001214167590504</v>
      </c>
      <c r="E227" s="54">
        <f t="shared" si="15"/>
        <v>0.83324902466995221</v>
      </c>
      <c r="F227" s="6">
        <f t="shared" si="16"/>
        <v>0</v>
      </c>
      <c r="G227" s="6">
        <f t="shared" si="17"/>
        <v>0</v>
      </c>
      <c r="H227" s="7">
        <f t="shared" si="18"/>
        <v>0</v>
      </c>
      <c r="I227" s="7">
        <f t="shared" si="19"/>
        <v>0</v>
      </c>
    </row>
    <row r="228" spans="1:9" x14ac:dyDescent="0.25">
      <c r="A228" s="5">
        <v>221</v>
      </c>
      <c r="B228" s="5">
        <f>'Financni toky měsíční'!E225</f>
        <v>0</v>
      </c>
      <c r="C228" s="52">
        <f>'Financni toky měsíční'!D225</f>
        <v>0</v>
      </c>
      <c r="D228" s="54">
        <f>'Čisté uš. náklady měsíční'!E228</f>
        <v>1.2011169632160952</v>
      </c>
      <c r="E228" s="54">
        <f t="shared" si="15"/>
        <v>0.83255838575654861</v>
      </c>
      <c r="F228" s="6">
        <f t="shared" si="16"/>
        <v>0</v>
      </c>
      <c r="G228" s="6">
        <f t="shared" si="17"/>
        <v>0</v>
      </c>
      <c r="H228" s="7">
        <f t="shared" si="18"/>
        <v>0</v>
      </c>
      <c r="I228" s="7">
        <f t="shared" si="19"/>
        <v>0</v>
      </c>
    </row>
    <row r="229" spans="1:9" x14ac:dyDescent="0.25">
      <c r="A229" s="5">
        <v>222</v>
      </c>
      <c r="B229" s="5">
        <f>'Financni toky měsíční'!E226</f>
        <v>0</v>
      </c>
      <c r="C229" s="52">
        <f>'Financni toky měsíční'!D226</f>
        <v>0</v>
      </c>
      <c r="D229" s="54">
        <f>'Čisté uš. náklady měsíční'!E229</f>
        <v>1.2021133355168707</v>
      </c>
      <c r="E229" s="54">
        <f t="shared" si="15"/>
        <v>0.83186831927958904</v>
      </c>
      <c r="F229" s="6">
        <f t="shared" si="16"/>
        <v>0</v>
      </c>
      <c r="G229" s="6">
        <f t="shared" si="17"/>
        <v>0</v>
      </c>
      <c r="H229" s="7">
        <f t="shared" si="18"/>
        <v>0</v>
      </c>
      <c r="I229" s="7">
        <f t="shared" si="19"/>
        <v>0</v>
      </c>
    </row>
    <row r="230" spans="1:9" x14ac:dyDescent="0.25">
      <c r="A230" s="5">
        <v>223</v>
      </c>
      <c r="B230" s="5">
        <f>'Financni toky měsíční'!E227</f>
        <v>0</v>
      </c>
      <c r="C230" s="52">
        <f>'Financni toky měsíční'!D227</f>
        <v>0</v>
      </c>
      <c r="D230" s="54">
        <f>'Čisté uš. náklady měsíční'!E230</f>
        <v>1.2031105343464459</v>
      </c>
      <c r="E230" s="54">
        <f t="shared" ref="E230:E293" si="20">1/D230</f>
        <v>0.83117882476460925</v>
      </c>
      <c r="F230" s="6">
        <f t="shared" ref="F230:F293" si="21">B230*E230</f>
        <v>0</v>
      </c>
      <c r="G230" s="6">
        <f t="shared" ref="G230:G293" si="22">C230*E230</f>
        <v>0</v>
      </c>
      <c r="H230" s="7">
        <f t="shared" ref="H230:H293" si="23">F230-G230</f>
        <v>0</v>
      </c>
      <c r="I230" s="7">
        <f t="shared" ref="I230:I293" si="24">I229+H230</f>
        <v>0</v>
      </c>
    </row>
    <row r="231" spans="1:9" x14ac:dyDescent="0.25">
      <c r="A231" s="5">
        <v>224</v>
      </c>
      <c r="B231" s="5">
        <f>'Financni toky měsíční'!E228</f>
        <v>0</v>
      </c>
      <c r="C231" s="52">
        <f>'Financni toky měsíční'!D228</f>
        <v>0</v>
      </c>
      <c r="D231" s="54">
        <f>'Čisté uš. náklady měsíční'!E231</f>
        <v>1.2041085603904578</v>
      </c>
      <c r="E231" s="54">
        <f t="shared" si="20"/>
        <v>0.83048990173753834</v>
      </c>
      <c r="F231" s="6">
        <f t="shared" si="21"/>
        <v>0</v>
      </c>
      <c r="G231" s="6">
        <f t="shared" si="22"/>
        <v>0</v>
      </c>
      <c r="H231" s="7">
        <f t="shared" si="23"/>
        <v>0</v>
      </c>
      <c r="I231" s="7">
        <f t="shared" si="24"/>
        <v>0</v>
      </c>
    </row>
    <row r="232" spans="1:9" x14ac:dyDescent="0.25">
      <c r="A232" s="5">
        <v>225</v>
      </c>
      <c r="B232" s="5">
        <f>'Financni toky měsíční'!E229</f>
        <v>0</v>
      </c>
      <c r="C232" s="52">
        <f>'Financni toky měsíční'!D229</f>
        <v>0</v>
      </c>
      <c r="D232" s="54">
        <f>'Čisté uš. náklady měsíční'!E232</f>
        <v>1.2051074143351121</v>
      </c>
      <c r="E232" s="54">
        <f t="shared" si="20"/>
        <v>0.82980154972469822</v>
      </c>
      <c r="F232" s="6">
        <f t="shared" si="21"/>
        <v>0</v>
      </c>
      <c r="G232" s="6">
        <f t="shared" si="22"/>
        <v>0</v>
      </c>
      <c r="H232" s="7">
        <f t="shared" si="23"/>
        <v>0</v>
      </c>
      <c r="I232" s="7">
        <f t="shared" si="24"/>
        <v>0</v>
      </c>
    </row>
    <row r="233" spans="1:9" x14ac:dyDescent="0.25">
      <c r="A233" s="5">
        <v>226</v>
      </c>
      <c r="B233" s="5">
        <f>'Financni toky měsíční'!E230</f>
        <v>0</v>
      </c>
      <c r="C233" s="52">
        <f>'Financni toky měsíční'!D230</f>
        <v>0</v>
      </c>
      <c r="D233" s="54">
        <f>'Čisté uš. náklady měsíční'!E233</f>
        <v>1.2061070968671845</v>
      </c>
      <c r="E233" s="54">
        <f t="shared" si="20"/>
        <v>0.82911376825280314</v>
      </c>
      <c r="F233" s="6">
        <f t="shared" si="21"/>
        <v>0</v>
      </c>
      <c r="G233" s="6">
        <f t="shared" si="22"/>
        <v>0</v>
      </c>
      <c r="H233" s="7">
        <f t="shared" si="23"/>
        <v>0</v>
      </c>
      <c r="I233" s="7">
        <f t="shared" si="24"/>
        <v>0</v>
      </c>
    </row>
    <row r="234" spans="1:9" x14ac:dyDescent="0.25">
      <c r="A234" s="5">
        <v>227</v>
      </c>
      <c r="B234" s="5">
        <f>'Financni toky měsíční'!E231</f>
        <v>0</v>
      </c>
      <c r="C234" s="52">
        <f>'Financni toky měsíční'!D231</f>
        <v>0</v>
      </c>
      <c r="D234" s="54">
        <f>'Čisté uš. náklady měsíční'!E234</f>
        <v>1.2071076086740193</v>
      </c>
      <c r="E234" s="54">
        <f t="shared" si="20"/>
        <v>0.82842655684896027</v>
      </c>
      <c r="F234" s="6">
        <f t="shared" si="21"/>
        <v>0</v>
      </c>
      <c r="G234" s="6">
        <f t="shared" si="22"/>
        <v>0</v>
      </c>
      <c r="H234" s="7">
        <f t="shared" si="23"/>
        <v>0</v>
      </c>
      <c r="I234" s="7">
        <f t="shared" si="24"/>
        <v>0</v>
      </c>
    </row>
    <row r="235" spans="1:9" x14ac:dyDescent="0.25">
      <c r="A235" s="5">
        <v>228</v>
      </c>
      <c r="B235" s="5">
        <f>'Financni toky měsíční'!E232</f>
        <v>0</v>
      </c>
      <c r="C235" s="52">
        <f>'Financni toky měsíční'!D232</f>
        <v>0</v>
      </c>
      <c r="D235" s="54">
        <f>'Čisté uš. náklady měsíční'!E235</f>
        <v>1.2081089504435316</v>
      </c>
      <c r="E235" s="54">
        <f t="shared" si="20"/>
        <v>0.82773991504066846</v>
      </c>
      <c r="F235" s="6">
        <f t="shared" si="21"/>
        <v>0</v>
      </c>
      <c r="G235" s="6">
        <f t="shared" si="22"/>
        <v>0</v>
      </c>
      <c r="H235" s="7">
        <f t="shared" si="23"/>
        <v>0</v>
      </c>
      <c r="I235" s="7">
        <f t="shared" si="24"/>
        <v>0</v>
      </c>
    </row>
    <row r="236" spans="1:9" x14ac:dyDescent="0.25">
      <c r="A236" s="5">
        <v>229</v>
      </c>
      <c r="B236" s="5">
        <f>'Financni toky měsíční'!E233</f>
        <v>0</v>
      </c>
      <c r="C236" s="52">
        <f>'Financni toky měsíční'!D233</f>
        <v>0</v>
      </c>
      <c r="D236" s="54">
        <f>'Čisté uš. náklady měsíční'!E236</f>
        <v>1.2091111228642075</v>
      </c>
      <c r="E236" s="54">
        <f t="shared" si="20"/>
        <v>0.82705384235581769</v>
      </c>
      <c r="F236" s="6">
        <f t="shared" si="21"/>
        <v>0</v>
      </c>
      <c r="G236" s="6">
        <f t="shared" si="22"/>
        <v>0</v>
      </c>
      <c r="H236" s="7">
        <f t="shared" si="23"/>
        <v>0</v>
      </c>
      <c r="I236" s="7">
        <f t="shared" si="24"/>
        <v>0</v>
      </c>
    </row>
    <row r="237" spans="1:9" x14ac:dyDescent="0.25">
      <c r="A237" s="5">
        <v>230</v>
      </c>
      <c r="B237" s="5">
        <f>'Financni toky měsíční'!E234</f>
        <v>0</v>
      </c>
      <c r="C237" s="52">
        <f>'Financni toky měsíční'!D234</f>
        <v>0</v>
      </c>
      <c r="D237" s="54">
        <f>'Čisté uš. náklady měsíční'!E237</f>
        <v>1.2101141266251034</v>
      </c>
      <c r="E237" s="54">
        <f t="shared" si="20"/>
        <v>0.82636833832268997</v>
      </c>
      <c r="F237" s="6">
        <f t="shared" si="21"/>
        <v>0</v>
      </c>
      <c r="G237" s="6">
        <f t="shared" si="22"/>
        <v>0</v>
      </c>
      <c r="H237" s="7">
        <f t="shared" si="23"/>
        <v>0</v>
      </c>
      <c r="I237" s="7">
        <f t="shared" si="24"/>
        <v>0</v>
      </c>
    </row>
    <row r="238" spans="1:9" x14ac:dyDescent="0.25">
      <c r="A238" s="5">
        <v>231</v>
      </c>
      <c r="B238" s="5">
        <f>'Financni toky měsíční'!E235</f>
        <v>0</v>
      </c>
      <c r="C238" s="52">
        <f>'Financni toky měsíční'!D235</f>
        <v>0</v>
      </c>
      <c r="D238" s="54">
        <f>'Čisté uš. náklady měsíční'!E238</f>
        <v>1.2111179624158477</v>
      </c>
      <c r="E238" s="54">
        <f t="shared" si="20"/>
        <v>0.82568340246995819</v>
      </c>
      <c r="F238" s="6">
        <f t="shared" si="21"/>
        <v>0</v>
      </c>
      <c r="G238" s="6">
        <f t="shared" si="22"/>
        <v>0</v>
      </c>
      <c r="H238" s="7">
        <f t="shared" si="23"/>
        <v>0</v>
      </c>
      <c r="I238" s="7">
        <f t="shared" si="24"/>
        <v>0</v>
      </c>
    </row>
    <row r="239" spans="1:9" x14ac:dyDescent="0.25">
      <c r="A239" s="5">
        <v>232</v>
      </c>
      <c r="B239" s="5">
        <f>'Financni toky měsíční'!E236</f>
        <v>0</v>
      </c>
      <c r="C239" s="52">
        <f>'Financni toky měsíční'!D236</f>
        <v>0</v>
      </c>
      <c r="D239" s="54">
        <f>'Čisté uš. náklady měsíční'!E239</f>
        <v>1.2121226309266409</v>
      </c>
      <c r="E239" s="54">
        <f t="shared" si="20"/>
        <v>0.82499903432668542</v>
      </c>
      <c r="F239" s="6">
        <f t="shared" si="21"/>
        <v>0</v>
      </c>
      <c r="G239" s="6">
        <f t="shared" si="22"/>
        <v>0</v>
      </c>
      <c r="H239" s="7">
        <f t="shared" si="23"/>
        <v>0</v>
      </c>
      <c r="I239" s="7">
        <f t="shared" si="24"/>
        <v>0</v>
      </c>
    </row>
    <row r="240" spans="1:9" x14ac:dyDescent="0.25">
      <c r="A240" s="5">
        <v>233</v>
      </c>
      <c r="B240" s="5">
        <f>'Financni toky měsíční'!E237</f>
        <v>0</v>
      </c>
      <c r="C240" s="52">
        <f>'Financni toky měsíční'!D237</f>
        <v>0</v>
      </c>
      <c r="D240" s="54">
        <f>'Čisté uš. náklady měsíční'!E240</f>
        <v>1.2131281328482562</v>
      </c>
      <c r="E240" s="54">
        <f t="shared" si="20"/>
        <v>0.82431523342232538</v>
      </c>
      <c r="F240" s="6">
        <f t="shared" si="21"/>
        <v>0</v>
      </c>
      <c r="G240" s="6">
        <f t="shared" si="22"/>
        <v>0</v>
      </c>
      <c r="H240" s="7">
        <f t="shared" si="23"/>
        <v>0</v>
      </c>
      <c r="I240" s="7">
        <f t="shared" si="24"/>
        <v>0</v>
      </c>
    </row>
    <row r="241" spans="1:9" x14ac:dyDescent="0.25">
      <c r="A241" s="5">
        <v>234</v>
      </c>
      <c r="B241" s="5">
        <f>'Financni toky měsíční'!E238</f>
        <v>0</v>
      </c>
      <c r="C241" s="52">
        <f>'Financni toky měsíční'!D238</f>
        <v>0</v>
      </c>
      <c r="D241" s="54">
        <f>'Čisté uš. náklady měsíční'!E241</f>
        <v>1.2141344688720395</v>
      </c>
      <c r="E241" s="54">
        <f t="shared" si="20"/>
        <v>0.82363199928672182</v>
      </c>
      <c r="F241" s="6">
        <f t="shared" si="21"/>
        <v>0</v>
      </c>
      <c r="G241" s="6">
        <f t="shared" si="22"/>
        <v>0</v>
      </c>
      <c r="H241" s="7">
        <f t="shared" si="23"/>
        <v>0</v>
      </c>
      <c r="I241" s="7">
        <f t="shared" si="24"/>
        <v>0</v>
      </c>
    </row>
    <row r="242" spans="1:9" x14ac:dyDescent="0.25">
      <c r="A242" s="5">
        <v>235</v>
      </c>
      <c r="B242" s="5">
        <f>'Financni toky měsíční'!E239</f>
        <v>0</v>
      </c>
      <c r="C242" s="52">
        <f>'Financni toky měsíční'!D239</f>
        <v>0</v>
      </c>
      <c r="D242" s="54">
        <f>'Čisté uš. náklady měsíční'!E242</f>
        <v>1.2151416396899104</v>
      </c>
      <c r="E242" s="54">
        <f t="shared" si="20"/>
        <v>0.82294933145010818</v>
      </c>
      <c r="F242" s="6">
        <f t="shared" si="21"/>
        <v>0</v>
      </c>
      <c r="G242" s="6">
        <f t="shared" si="22"/>
        <v>0</v>
      </c>
      <c r="H242" s="7">
        <f t="shared" si="23"/>
        <v>0</v>
      </c>
      <c r="I242" s="7">
        <f t="shared" si="24"/>
        <v>0</v>
      </c>
    </row>
    <row r="243" spans="1:9" x14ac:dyDescent="0.25">
      <c r="A243" s="5">
        <v>236</v>
      </c>
      <c r="B243" s="5">
        <f>'Financni toky měsíční'!E240</f>
        <v>0</v>
      </c>
      <c r="C243" s="52">
        <f>'Financni toky měsíční'!D240</f>
        <v>0</v>
      </c>
      <c r="D243" s="54">
        <f>'Čisté uš. náklady měsíční'!E243</f>
        <v>1.2161496459943624</v>
      </c>
      <c r="E243" s="54">
        <f t="shared" si="20"/>
        <v>0.82226722944310726</v>
      </c>
      <c r="F243" s="6">
        <f t="shared" si="21"/>
        <v>0</v>
      </c>
      <c r="G243" s="6">
        <f t="shared" si="22"/>
        <v>0</v>
      </c>
      <c r="H243" s="7">
        <f t="shared" si="23"/>
        <v>0</v>
      </c>
      <c r="I243" s="7">
        <f t="shared" si="24"/>
        <v>0</v>
      </c>
    </row>
    <row r="244" spans="1:9" x14ac:dyDescent="0.25">
      <c r="A244" s="5">
        <v>237</v>
      </c>
      <c r="B244" s="5">
        <f>'Financni toky měsíční'!E241</f>
        <v>0</v>
      </c>
      <c r="C244" s="52">
        <f>'Financni toky měsíční'!D241</f>
        <v>0</v>
      </c>
      <c r="D244" s="54">
        <f>'Čisté uš. náklady měsíční'!E244</f>
        <v>1.2171584884784634</v>
      </c>
      <c r="E244" s="54">
        <f t="shared" si="20"/>
        <v>0.82158569279673077</v>
      </c>
      <c r="F244" s="6">
        <f t="shared" si="21"/>
        <v>0</v>
      </c>
      <c r="G244" s="6">
        <f t="shared" si="22"/>
        <v>0</v>
      </c>
      <c r="H244" s="7">
        <f t="shared" si="23"/>
        <v>0</v>
      </c>
      <c r="I244" s="7">
        <f t="shared" si="24"/>
        <v>0</v>
      </c>
    </row>
    <row r="245" spans="1:9" x14ac:dyDescent="0.25">
      <c r="A245" s="5">
        <v>238</v>
      </c>
      <c r="B245" s="5">
        <f>'Financni toky měsíční'!E242</f>
        <v>0</v>
      </c>
      <c r="C245" s="52">
        <f>'Financni toky měsíční'!D242</f>
        <v>0</v>
      </c>
      <c r="D245" s="54">
        <f>'Čisté uš. náklady měsíční'!E245</f>
        <v>1.2181681678358562</v>
      </c>
      <c r="E245" s="54">
        <f t="shared" si="20"/>
        <v>0.82090472104237944</v>
      </c>
      <c r="F245" s="6">
        <f t="shared" si="21"/>
        <v>0</v>
      </c>
      <c r="G245" s="6">
        <f t="shared" si="22"/>
        <v>0</v>
      </c>
      <c r="H245" s="7">
        <f t="shared" si="23"/>
        <v>0</v>
      </c>
      <c r="I245" s="7">
        <f t="shared" si="24"/>
        <v>0</v>
      </c>
    </row>
    <row r="246" spans="1:9" x14ac:dyDescent="0.25">
      <c r="A246" s="5">
        <v>239</v>
      </c>
      <c r="B246" s="5">
        <f>'Financni toky měsíční'!E243</f>
        <v>0</v>
      </c>
      <c r="C246" s="52">
        <f>'Financni toky měsíční'!D243</f>
        <v>0</v>
      </c>
      <c r="D246" s="54">
        <f>'Čisté uš. náklady měsíční'!E246</f>
        <v>1.2191786847607595</v>
      </c>
      <c r="E246" s="54">
        <f t="shared" si="20"/>
        <v>0.8202243137118419</v>
      </c>
      <c r="F246" s="6">
        <f t="shared" si="21"/>
        <v>0</v>
      </c>
      <c r="G246" s="6">
        <f t="shared" si="22"/>
        <v>0</v>
      </c>
      <c r="H246" s="7">
        <f t="shared" si="23"/>
        <v>0</v>
      </c>
      <c r="I246" s="7">
        <f t="shared" si="24"/>
        <v>0</v>
      </c>
    </row>
    <row r="247" spans="1:9" x14ac:dyDescent="0.25">
      <c r="A247" s="5">
        <v>240</v>
      </c>
      <c r="B247" s="5">
        <f>'Financni toky měsíční'!E244</f>
        <v>0</v>
      </c>
      <c r="C247" s="52">
        <f>'Financni toky měsíční'!D244</f>
        <v>0</v>
      </c>
      <c r="D247" s="54">
        <f>'Čisté uš. náklady měsíční'!E247</f>
        <v>1.220190039947967</v>
      </c>
      <c r="E247" s="54">
        <f t="shared" si="20"/>
        <v>0.81954447033729538</v>
      </c>
      <c r="F247" s="6">
        <f t="shared" si="21"/>
        <v>0</v>
      </c>
      <c r="G247" s="6">
        <f t="shared" si="22"/>
        <v>0</v>
      </c>
      <c r="H247" s="7">
        <f t="shared" si="23"/>
        <v>0</v>
      </c>
      <c r="I247" s="7">
        <f t="shared" si="24"/>
        <v>0</v>
      </c>
    </row>
    <row r="248" spans="1:9" x14ac:dyDescent="0.25">
      <c r="A248" s="5">
        <v>241</v>
      </c>
      <c r="B248" s="5">
        <f>'Financni toky měsíční'!E245</f>
        <v>0</v>
      </c>
      <c r="C248" s="52">
        <f>'Financni toky měsíční'!D245</f>
        <v>0</v>
      </c>
      <c r="D248" s="54">
        <f>'Čisté uš. náklady měsíční'!E248</f>
        <v>1.2212022340928494</v>
      </c>
      <c r="E248" s="54">
        <f t="shared" si="20"/>
        <v>0.81886519045130479</v>
      </c>
      <c r="F248" s="6">
        <f t="shared" si="21"/>
        <v>0</v>
      </c>
      <c r="G248" s="6">
        <f t="shared" si="22"/>
        <v>0</v>
      </c>
      <c r="H248" s="7">
        <f t="shared" si="23"/>
        <v>0</v>
      </c>
      <c r="I248" s="7">
        <f t="shared" si="24"/>
        <v>0</v>
      </c>
    </row>
    <row r="249" spans="1:9" x14ac:dyDescent="0.25">
      <c r="A249" s="5">
        <v>242</v>
      </c>
      <c r="B249" s="5">
        <f>'Financni toky měsíční'!E246</f>
        <v>0</v>
      </c>
      <c r="C249" s="52">
        <f>'Financni toky měsíční'!D246</f>
        <v>0</v>
      </c>
      <c r="D249" s="54">
        <f>'Čisté uš. náklady měsíční'!E249</f>
        <v>1.2222152678913543</v>
      </c>
      <c r="E249" s="54">
        <f t="shared" si="20"/>
        <v>0.81818647358682195</v>
      </c>
      <c r="F249" s="6">
        <f t="shared" si="21"/>
        <v>0</v>
      </c>
      <c r="G249" s="6">
        <f t="shared" si="22"/>
        <v>0</v>
      </c>
      <c r="H249" s="7">
        <f t="shared" si="23"/>
        <v>0</v>
      </c>
      <c r="I249" s="7">
        <f t="shared" si="24"/>
        <v>0</v>
      </c>
    </row>
    <row r="250" spans="1:9" x14ac:dyDescent="0.25">
      <c r="A250" s="5">
        <v>243</v>
      </c>
      <c r="B250" s="5">
        <f>'Financni toky měsíční'!E247</f>
        <v>0</v>
      </c>
      <c r="C250" s="52">
        <f>'Financni toky měsíční'!D247</f>
        <v>0</v>
      </c>
      <c r="D250" s="54">
        <f>'Čisté uš. náklady měsíční'!E250</f>
        <v>1.2232291420400061</v>
      </c>
      <c r="E250" s="54">
        <f t="shared" si="20"/>
        <v>0.81750831927718637</v>
      </c>
      <c r="F250" s="6">
        <f t="shared" si="21"/>
        <v>0</v>
      </c>
      <c r="G250" s="6">
        <f t="shared" si="22"/>
        <v>0</v>
      </c>
      <c r="H250" s="7">
        <f t="shared" si="23"/>
        <v>0</v>
      </c>
      <c r="I250" s="7">
        <f t="shared" si="24"/>
        <v>0</v>
      </c>
    </row>
    <row r="251" spans="1:9" x14ac:dyDescent="0.25">
      <c r="A251" s="5">
        <v>244</v>
      </c>
      <c r="B251" s="5">
        <f>'Financni toky měsíční'!E248</f>
        <v>0</v>
      </c>
      <c r="C251" s="52">
        <f>'Financni toky měsíční'!D248</f>
        <v>0</v>
      </c>
      <c r="D251" s="54">
        <f>'Čisté uš. náklady měsíční'!E251</f>
        <v>1.2242438572359073</v>
      </c>
      <c r="E251" s="54">
        <f t="shared" si="20"/>
        <v>0.81683072705612414</v>
      </c>
      <c r="F251" s="6">
        <f t="shared" si="21"/>
        <v>0</v>
      </c>
      <c r="G251" s="6">
        <f t="shared" si="22"/>
        <v>0</v>
      </c>
      <c r="H251" s="7">
        <f t="shared" si="23"/>
        <v>0</v>
      </c>
      <c r="I251" s="7">
        <f t="shared" si="24"/>
        <v>0</v>
      </c>
    </row>
    <row r="252" spans="1:9" x14ac:dyDescent="0.25">
      <c r="A252" s="5">
        <v>245</v>
      </c>
      <c r="B252" s="5">
        <f>'Financni toky měsíční'!E249</f>
        <v>0</v>
      </c>
      <c r="C252" s="52">
        <f>'Financni toky měsíční'!D249</f>
        <v>0</v>
      </c>
      <c r="D252" s="54">
        <f>'Čisté uš. náklady měsíční'!E252</f>
        <v>1.2252594141767388</v>
      </c>
      <c r="E252" s="54">
        <f t="shared" si="20"/>
        <v>0.81615369645774782</v>
      </c>
      <c r="F252" s="6">
        <f t="shared" si="21"/>
        <v>0</v>
      </c>
      <c r="G252" s="6">
        <f t="shared" si="22"/>
        <v>0</v>
      </c>
      <c r="H252" s="7">
        <f t="shared" si="23"/>
        <v>0</v>
      </c>
      <c r="I252" s="7">
        <f t="shared" si="24"/>
        <v>0</v>
      </c>
    </row>
    <row r="253" spans="1:9" x14ac:dyDescent="0.25">
      <c r="A253" s="5">
        <v>246</v>
      </c>
      <c r="B253" s="5">
        <f>'Financni toky měsíční'!E250</f>
        <v>0</v>
      </c>
      <c r="C253" s="52">
        <f>'Financni toky měsíční'!D250</f>
        <v>0</v>
      </c>
      <c r="D253" s="54">
        <f>'Čisté uš. náklady měsíční'!E253</f>
        <v>1.2262758135607599</v>
      </c>
      <c r="E253" s="54">
        <f t="shared" si="20"/>
        <v>0.81547722701655623</v>
      </c>
      <c r="F253" s="6">
        <f t="shared" si="21"/>
        <v>0</v>
      </c>
      <c r="G253" s="6">
        <f t="shared" si="22"/>
        <v>0</v>
      </c>
      <c r="H253" s="7">
        <f t="shared" si="23"/>
        <v>0</v>
      </c>
      <c r="I253" s="7">
        <f t="shared" si="24"/>
        <v>0</v>
      </c>
    </row>
    <row r="254" spans="1:9" x14ac:dyDescent="0.25">
      <c r="A254" s="5">
        <v>247</v>
      </c>
      <c r="B254" s="5">
        <f>'Financni toky měsíční'!E251</f>
        <v>0</v>
      </c>
      <c r="C254" s="52">
        <f>'Financni toky měsíční'!D251</f>
        <v>0</v>
      </c>
      <c r="D254" s="54">
        <f>'Čisté uš. náklady měsíční'!E254</f>
        <v>1.2272930560868094</v>
      </c>
      <c r="E254" s="54">
        <f t="shared" si="20"/>
        <v>0.81480131826743396</v>
      </c>
      <c r="F254" s="6">
        <f t="shared" si="21"/>
        <v>0</v>
      </c>
      <c r="G254" s="6">
        <f t="shared" si="22"/>
        <v>0</v>
      </c>
      <c r="H254" s="7">
        <f t="shared" si="23"/>
        <v>0</v>
      </c>
      <c r="I254" s="7">
        <f t="shared" si="24"/>
        <v>0</v>
      </c>
    </row>
    <row r="255" spans="1:9" x14ac:dyDescent="0.25">
      <c r="A255" s="5">
        <v>248</v>
      </c>
      <c r="B255" s="5">
        <f>'Financni toky měsíční'!E252</f>
        <v>0</v>
      </c>
      <c r="C255" s="52">
        <f>'Financni toky měsíční'!D252</f>
        <v>0</v>
      </c>
      <c r="D255" s="54">
        <f>'Čisté uš. náklady měsíční'!E255</f>
        <v>1.2283111424543061</v>
      </c>
      <c r="E255" s="54">
        <f t="shared" si="20"/>
        <v>0.81412596974565066</v>
      </c>
      <c r="F255" s="6">
        <f t="shared" si="21"/>
        <v>0</v>
      </c>
      <c r="G255" s="6">
        <f t="shared" si="22"/>
        <v>0</v>
      </c>
      <c r="H255" s="7">
        <f t="shared" si="23"/>
        <v>0</v>
      </c>
      <c r="I255" s="7">
        <f t="shared" si="24"/>
        <v>0</v>
      </c>
    </row>
    <row r="256" spans="1:9" x14ac:dyDescent="0.25">
      <c r="A256" s="5">
        <v>249</v>
      </c>
      <c r="B256" s="5">
        <f>'Financni toky měsíční'!E253</f>
        <v>0</v>
      </c>
      <c r="C256" s="52">
        <f>'Financni toky měsíční'!D253</f>
        <v>0</v>
      </c>
      <c r="D256" s="54">
        <f>'Čisté uš. náklady měsíční'!E256</f>
        <v>1.229330073363248</v>
      </c>
      <c r="E256" s="54">
        <f t="shared" si="20"/>
        <v>0.8134511809868622</v>
      </c>
      <c r="F256" s="6">
        <f t="shared" si="21"/>
        <v>0</v>
      </c>
      <c r="G256" s="6">
        <f t="shared" si="22"/>
        <v>0</v>
      </c>
      <c r="H256" s="7">
        <f t="shared" si="23"/>
        <v>0</v>
      </c>
      <c r="I256" s="7">
        <f t="shared" si="24"/>
        <v>0</v>
      </c>
    </row>
    <row r="257" spans="1:9" x14ac:dyDescent="0.25">
      <c r="A257" s="5">
        <v>250</v>
      </c>
      <c r="B257" s="5">
        <f>'Financni toky měsíční'!E254</f>
        <v>0</v>
      </c>
      <c r="C257" s="52">
        <f>'Financni toky měsíční'!D254</f>
        <v>0</v>
      </c>
      <c r="D257" s="54">
        <f>'Čisté uš. náklady měsíční'!E257</f>
        <v>1.2303498495142149</v>
      </c>
      <c r="E257" s="54">
        <f t="shared" si="20"/>
        <v>0.81277695152710827</v>
      </c>
      <c r="F257" s="6">
        <f t="shared" si="21"/>
        <v>0</v>
      </c>
      <c r="G257" s="6">
        <f t="shared" si="22"/>
        <v>0</v>
      </c>
      <c r="H257" s="7">
        <f t="shared" si="23"/>
        <v>0</v>
      </c>
      <c r="I257" s="7">
        <f t="shared" si="24"/>
        <v>0</v>
      </c>
    </row>
    <row r="258" spans="1:9" x14ac:dyDescent="0.25">
      <c r="A258" s="5">
        <v>251</v>
      </c>
      <c r="B258" s="5">
        <f>'Financni toky měsíční'!E255</f>
        <v>0</v>
      </c>
      <c r="C258" s="52">
        <f>'Financni toky měsíční'!D255</f>
        <v>0</v>
      </c>
      <c r="D258" s="54">
        <f>'Čisté uš. náklady měsíční'!E258</f>
        <v>1.2313704716083671</v>
      </c>
      <c r="E258" s="54">
        <f t="shared" si="20"/>
        <v>0.81210328090281381</v>
      </c>
      <c r="F258" s="6">
        <f t="shared" si="21"/>
        <v>0</v>
      </c>
      <c r="G258" s="6">
        <f t="shared" si="22"/>
        <v>0</v>
      </c>
      <c r="H258" s="7">
        <f t="shared" si="23"/>
        <v>0</v>
      </c>
      <c r="I258" s="7">
        <f t="shared" si="24"/>
        <v>0</v>
      </c>
    </row>
    <row r="259" spans="1:9" x14ac:dyDescent="0.25">
      <c r="A259" s="5">
        <v>252</v>
      </c>
      <c r="B259" s="5">
        <f>'Financni toky měsíční'!E256</f>
        <v>0</v>
      </c>
      <c r="C259" s="52">
        <f>'Financni toky měsíční'!D256</f>
        <v>0</v>
      </c>
      <c r="D259" s="54">
        <f>'Čisté uš. náklady měsíční'!E259</f>
        <v>1.2323919403474466</v>
      </c>
      <c r="E259" s="54">
        <f t="shared" si="20"/>
        <v>0.81143016865078765</v>
      </c>
      <c r="F259" s="6">
        <f t="shared" si="21"/>
        <v>0</v>
      </c>
      <c r="G259" s="6">
        <f t="shared" si="22"/>
        <v>0</v>
      </c>
      <c r="H259" s="7">
        <f t="shared" si="23"/>
        <v>0</v>
      </c>
      <c r="I259" s="7">
        <f t="shared" si="24"/>
        <v>0</v>
      </c>
    </row>
    <row r="260" spans="1:9" x14ac:dyDescent="0.25">
      <c r="A260" s="5">
        <v>253</v>
      </c>
      <c r="B260" s="5">
        <f>'Financni toky měsíční'!E257</f>
        <v>0</v>
      </c>
      <c r="C260" s="52">
        <f>'Financni toky měsíční'!D257</f>
        <v>0</v>
      </c>
      <c r="D260" s="54">
        <f>'Čisté uš. náklady měsíční'!E260</f>
        <v>1.233414256433778</v>
      </c>
      <c r="E260" s="54">
        <f t="shared" si="20"/>
        <v>0.81075761430822246</v>
      </c>
      <c r="F260" s="6">
        <f t="shared" si="21"/>
        <v>0</v>
      </c>
      <c r="G260" s="6">
        <f t="shared" si="22"/>
        <v>0</v>
      </c>
      <c r="H260" s="7">
        <f t="shared" si="23"/>
        <v>0</v>
      </c>
      <c r="I260" s="7">
        <f t="shared" si="24"/>
        <v>0</v>
      </c>
    </row>
    <row r="261" spans="1:9" x14ac:dyDescent="0.25">
      <c r="A261" s="5">
        <v>254</v>
      </c>
      <c r="B261" s="5">
        <f>'Financni toky měsíční'!E258</f>
        <v>0</v>
      </c>
      <c r="C261" s="52">
        <f>'Financni toky měsíční'!D258</f>
        <v>0</v>
      </c>
      <c r="D261" s="54">
        <f>'Čisté uš. náklady měsíční'!E261</f>
        <v>1.234437420570268</v>
      </c>
      <c r="E261" s="54">
        <f t="shared" si="20"/>
        <v>0.81008561741269491</v>
      </c>
      <c r="F261" s="6">
        <f t="shared" si="21"/>
        <v>0</v>
      </c>
      <c r="G261" s="6">
        <f t="shared" si="22"/>
        <v>0</v>
      </c>
      <c r="H261" s="7">
        <f t="shared" si="23"/>
        <v>0</v>
      </c>
      <c r="I261" s="7">
        <f t="shared" si="24"/>
        <v>0</v>
      </c>
    </row>
    <row r="262" spans="1:9" x14ac:dyDescent="0.25">
      <c r="A262" s="5">
        <v>255</v>
      </c>
      <c r="B262" s="5">
        <f>'Financni toky měsíční'!E259</f>
        <v>0</v>
      </c>
      <c r="C262" s="52">
        <f>'Financni toky měsíční'!D259</f>
        <v>0</v>
      </c>
      <c r="D262" s="54">
        <f>'Čisté uš. náklady měsíční'!E262</f>
        <v>1.2354614334604062</v>
      </c>
      <c r="E262" s="54">
        <f t="shared" si="20"/>
        <v>0.80941417750216471</v>
      </c>
      <c r="F262" s="6">
        <f t="shared" si="21"/>
        <v>0</v>
      </c>
      <c r="G262" s="6">
        <f t="shared" si="22"/>
        <v>0</v>
      </c>
      <c r="H262" s="7">
        <f t="shared" si="23"/>
        <v>0</v>
      </c>
      <c r="I262" s="7">
        <f t="shared" si="24"/>
        <v>0</v>
      </c>
    </row>
    <row r="263" spans="1:9" x14ac:dyDescent="0.25">
      <c r="A263" s="5">
        <v>256</v>
      </c>
      <c r="B263" s="5">
        <f>'Financni toky měsíční'!E260</f>
        <v>0</v>
      </c>
      <c r="C263" s="52">
        <f>'Financni toky měsíční'!D260</f>
        <v>0</v>
      </c>
      <c r="D263" s="54">
        <f>'Čisté uš. náklady měsíční'!E263</f>
        <v>1.2364862958082663</v>
      </c>
      <c r="E263" s="54">
        <f t="shared" si="20"/>
        <v>0.80874329411497448</v>
      </c>
      <c r="F263" s="6">
        <f t="shared" si="21"/>
        <v>0</v>
      </c>
      <c r="G263" s="6">
        <f t="shared" si="22"/>
        <v>0</v>
      </c>
      <c r="H263" s="7">
        <f t="shared" si="23"/>
        <v>0</v>
      </c>
      <c r="I263" s="7">
        <f t="shared" si="24"/>
        <v>0</v>
      </c>
    </row>
    <row r="264" spans="1:9" x14ac:dyDescent="0.25">
      <c r="A264" s="5">
        <v>257</v>
      </c>
      <c r="B264" s="5">
        <f>'Financni toky měsíční'!E261</f>
        <v>0</v>
      </c>
      <c r="C264" s="52">
        <f>'Financni toky měsíční'!D261</f>
        <v>0</v>
      </c>
      <c r="D264" s="54">
        <f>'Čisté uš. náklady měsíční'!E264</f>
        <v>1.2375120083185063</v>
      </c>
      <c r="E264" s="54">
        <f t="shared" si="20"/>
        <v>0.8080729667898493</v>
      </c>
      <c r="F264" s="6">
        <f t="shared" si="21"/>
        <v>0</v>
      </c>
      <c r="G264" s="6">
        <f t="shared" si="22"/>
        <v>0</v>
      </c>
      <c r="H264" s="7">
        <f t="shared" si="23"/>
        <v>0</v>
      </c>
      <c r="I264" s="7">
        <f t="shared" si="24"/>
        <v>0</v>
      </c>
    </row>
    <row r="265" spans="1:9" x14ac:dyDescent="0.25">
      <c r="A265" s="5">
        <v>258</v>
      </c>
      <c r="B265" s="5">
        <f>'Financni toky měsíční'!E262</f>
        <v>0</v>
      </c>
      <c r="C265" s="52">
        <f>'Financni toky měsíční'!D262</f>
        <v>0</v>
      </c>
      <c r="D265" s="54">
        <f>'Čisté uš. náklady měsíční'!E265</f>
        <v>1.2385385716963675</v>
      </c>
      <c r="E265" s="54">
        <f t="shared" si="20"/>
        <v>0.80740319506589731</v>
      </c>
      <c r="F265" s="6">
        <f t="shared" si="21"/>
        <v>0</v>
      </c>
      <c r="G265" s="6">
        <f t="shared" si="22"/>
        <v>0</v>
      </c>
      <c r="H265" s="7">
        <f t="shared" si="23"/>
        <v>0</v>
      </c>
      <c r="I265" s="7">
        <f t="shared" si="24"/>
        <v>0</v>
      </c>
    </row>
    <row r="266" spans="1:9" x14ac:dyDescent="0.25">
      <c r="A266" s="5">
        <v>259</v>
      </c>
      <c r="B266" s="5">
        <f>'Financni toky měsíční'!E263</f>
        <v>0</v>
      </c>
      <c r="C266" s="52">
        <f>'Financni toky měsíční'!D263</f>
        <v>0</v>
      </c>
      <c r="D266" s="54">
        <f>'Čisté uš. náklady měsíční'!E266</f>
        <v>1.2395659866476776</v>
      </c>
      <c r="E266" s="54">
        <f t="shared" si="20"/>
        <v>0.80673397848260775</v>
      </c>
      <c r="F266" s="6">
        <f t="shared" si="21"/>
        <v>0</v>
      </c>
      <c r="G266" s="6">
        <f t="shared" si="22"/>
        <v>0</v>
      </c>
      <c r="H266" s="7">
        <f t="shared" si="23"/>
        <v>0</v>
      </c>
      <c r="I266" s="7">
        <f t="shared" si="24"/>
        <v>0</v>
      </c>
    </row>
    <row r="267" spans="1:9" x14ac:dyDescent="0.25">
      <c r="A267" s="5">
        <v>260</v>
      </c>
      <c r="B267" s="5">
        <f>'Financni toky měsíční'!E264</f>
        <v>0</v>
      </c>
      <c r="C267" s="52">
        <f>'Financni toky měsíční'!D264</f>
        <v>0</v>
      </c>
      <c r="D267" s="54">
        <f>'Čisté uš. náklady měsíční'!E267</f>
        <v>1.240594253878849</v>
      </c>
      <c r="E267" s="54">
        <f t="shared" si="20"/>
        <v>0.80606531657985225</v>
      </c>
      <c r="F267" s="6">
        <f t="shared" si="21"/>
        <v>0</v>
      </c>
      <c r="G267" s="6">
        <f t="shared" si="22"/>
        <v>0</v>
      </c>
      <c r="H267" s="7">
        <f t="shared" si="23"/>
        <v>0</v>
      </c>
      <c r="I267" s="7">
        <f t="shared" si="24"/>
        <v>0</v>
      </c>
    </row>
    <row r="268" spans="1:9" x14ac:dyDescent="0.25">
      <c r="A268" s="5">
        <v>261</v>
      </c>
      <c r="B268" s="5">
        <f>'Financni toky měsíční'!E265</f>
        <v>0</v>
      </c>
      <c r="C268" s="52">
        <f>'Financni toky měsíční'!D265</f>
        <v>0</v>
      </c>
      <c r="D268" s="54">
        <f>'Čisté uš. náklady měsíční'!E268</f>
        <v>1.2416233740968805</v>
      </c>
      <c r="E268" s="54">
        <f t="shared" si="20"/>
        <v>0.80539720889788335</v>
      </c>
      <c r="F268" s="6">
        <f t="shared" si="21"/>
        <v>0</v>
      </c>
      <c r="G268" s="6">
        <f t="shared" si="22"/>
        <v>0</v>
      </c>
      <c r="H268" s="7">
        <f t="shared" si="23"/>
        <v>0</v>
      </c>
      <c r="I268" s="7">
        <f t="shared" si="24"/>
        <v>0</v>
      </c>
    </row>
    <row r="269" spans="1:9" x14ac:dyDescent="0.25">
      <c r="A269" s="5">
        <v>262</v>
      </c>
      <c r="B269" s="5">
        <f>'Financni toky měsíční'!E266</f>
        <v>0</v>
      </c>
      <c r="C269" s="52">
        <f>'Financni toky měsíční'!D266</f>
        <v>0</v>
      </c>
      <c r="D269" s="54">
        <f>'Čisté uš. náklady měsíční'!E269</f>
        <v>1.2426533480093571</v>
      </c>
      <c r="E269" s="54">
        <f t="shared" si="20"/>
        <v>0.80472965497733484</v>
      </c>
      <c r="F269" s="6">
        <f t="shared" si="21"/>
        <v>0</v>
      </c>
      <c r="G269" s="6">
        <f t="shared" si="22"/>
        <v>0</v>
      </c>
      <c r="H269" s="7">
        <f t="shared" si="23"/>
        <v>0</v>
      </c>
      <c r="I269" s="7">
        <f t="shared" si="24"/>
        <v>0</v>
      </c>
    </row>
    <row r="270" spans="1:9" x14ac:dyDescent="0.25">
      <c r="A270" s="5">
        <v>263</v>
      </c>
      <c r="B270" s="5">
        <f>'Financni toky měsíční'!E267</f>
        <v>0</v>
      </c>
      <c r="C270" s="52">
        <f>'Financni toky měsíční'!D267</f>
        <v>0</v>
      </c>
      <c r="D270" s="54">
        <f>'Čisté uš. náklady měsíční'!E270</f>
        <v>1.2436841763244508</v>
      </c>
      <c r="E270" s="54">
        <f t="shared" si="20"/>
        <v>0.80406265435922153</v>
      </c>
      <c r="F270" s="6">
        <f t="shared" si="21"/>
        <v>0</v>
      </c>
      <c r="G270" s="6">
        <f t="shared" si="22"/>
        <v>0</v>
      </c>
      <c r="H270" s="7">
        <f t="shared" si="23"/>
        <v>0</v>
      </c>
      <c r="I270" s="7">
        <f t="shared" si="24"/>
        <v>0</v>
      </c>
    </row>
    <row r="271" spans="1:9" x14ac:dyDescent="0.25">
      <c r="A271" s="5">
        <v>264</v>
      </c>
      <c r="B271" s="5">
        <f>'Financni toky měsíční'!E268</f>
        <v>0</v>
      </c>
      <c r="C271" s="52">
        <f>'Financni toky měsíční'!D268</f>
        <v>0</v>
      </c>
      <c r="D271" s="54">
        <f>'Čisté uš. náklady měsíční'!E271</f>
        <v>1.2447158597509214</v>
      </c>
      <c r="E271" s="54">
        <f t="shared" si="20"/>
        <v>0.80339620658493804</v>
      </c>
      <c r="F271" s="6">
        <f t="shared" si="21"/>
        <v>0</v>
      </c>
      <c r="G271" s="6">
        <f t="shared" si="22"/>
        <v>0</v>
      </c>
      <c r="H271" s="7">
        <f t="shared" si="23"/>
        <v>0</v>
      </c>
      <c r="I271" s="7">
        <f t="shared" si="24"/>
        <v>0</v>
      </c>
    </row>
    <row r="272" spans="1:9" x14ac:dyDescent="0.25">
      <c r="A272" s="5">
        <v>265</v>
      </c>
      <c r="B272" s="5">
        <f>'Financni toky měsíční'!E269</f>
        <v>0</v>
      </c>
      <c r="C272" s="52">
        <f>'Financni toky měsíční'!D269</f>
        <v>0</v>
      </c>
      <c r="D272" s="54">
        <f>'Čisté uš. náklady měsíční'!E272</f>
        <v>1.2457483989981157</v>
      </c>
      <c r="E272" s="54">
        <f t="shared" si="20"/>
        <v>0.80273031119625993</v>
      </c>
      <c r="F272" s="6">
        <f t="shared" si="21"/>
        <v>0</v>
      </c>
      <c r="G272" s="6">
        <f t="shared" si="22"/>
        <v>0</v>
      </c>
      <c r="H272" s="7">
        <f t="shared" si="23"/>
        <v>0</v>
      </c>
      <c r="I272" s="7">
        <f t="shared" si="24"/>
        <v>0</v>
      </c>
    </row>
    <row r="273" spans="1:9" x14ac:dyDescent="0.25">
      <c r="A273" s="5">
        <v>266</v>
      </c>
      <c r="B273" s="5">
        <f>'Financni toky měsíční'!E270</f>
        <v>0</v>
      </c>
      <c r="C273" s="52">
        <f>'Financni toky měsíční'!D270</f>
        <v>0</v>
      </c>
      <c r="D273" s="54">
        <f>'Čisté uš. náklady měsíční'!E273</f>
        <v>1.2467817947759705</v>
      </c>
      <c r="E273" s="54">
        <f t="shared" si="20"/>
        <v>0.80206496773534153</v>
      </c>
      <c r="F273" s="6">
        <f t="shared" si="21"/>
        <v>0</v>
      </c>
      <c r="G273" s="6">
        <f t="shared" si="22"/>
        <v>0</v>
      </c>
      <c r="H273" s="7">
        <f t="shared" si="23"/>
        <v>0</v>
      </c>
      <c r="I273" s="7">
        <f t="shared" si="24"/>
        <v>0</v>
      </c>
    </row>
    <row r="274" spans="1:9" x14ac:dyDescent="0.25">
      <c r="A274" s="5">
        <v>267</v>
      </c>
      <c r="B274" s="5">
        <f>'Financni toky měsíční'!E271</f>
        <v>0</v>
      </c>
      <c r="C274" s="52">
        <f>'Financni toky měsíční'!D271</f>
        <v>0</v>
      </c>
      <c r="D274" s="54">
        <f>'Čisté uš. náklady měsíční'!E274</f>
        <v>1.2478160477950102</v>
      </c>
      <c r="E274" s="54">
        <f t="shared" si="20"/>
        <v>0.80140017574471756</v>
      </c>
      <c r="F274" s="6">
        <f t="shared" si="21"/>
        <v>0</v>
      </c>
      <c r="G274" s="6">
        <f t="shared" si="22"/>
        <v>0</v>
      </c>
      <c r="H274" s="7">
        <f t="shared" si="23"/>
        <v>0</v>
      </c>
      <c r="I274" s="7">
        <f t="shared" si="24"/>
        <v>0</v>
      </c>
    </row>
    <row r="275" spans="1:9" x14ac:dyDescent="0.25">
      <c r="A275" s="5">
        <v>268</v>
      </c>
      <c r="B275" s="5">
        <f>'Financni toky měsíční'!E272</f>
        <v>0</v>
      </c>
      <c r="C275" s="52">
        <f>'Financni toky měsíční'!D272</f>
        <v>0</v>
      </c>
      <c r="D275" s="54">
        <f>'Čisté uš. náklady měsíční'!E275</f>
        <v>1.2488511587663491</v>
      </c>
      <c r="E275" s="54">
        <f t="shared" si="20"/>
        <v>0.80073593476730132</v>
      </c>
      <c r="F275" s="6">
        <f t="shared" si="21"/>
        <v>0</v>
      </c>
      <c r="G275" s="6">
        <f t="shared" si="22"/>
        <v>0</v>
      </c>
      <c r="H275" s="7">
        <f t="shared" si="23"/>
        <v>0</v>
      </c>
      <c r="I275" s="7">
        <f t="shared" si="24"/>
        <v>0</v>
      </c>
    </row>
    <row r="276" spans="1:9" x14ac:dyDescent="0.25">
      <c r="A276" s="5">
        <v>269</v>
      </c>
      <c r="B276" s="5">
        <f>'Financni toky měsíční'!E273</f>
        <v>0</v>
      </c>
      <c r="C276" s="52">
        <f>'Financni toky měsíční'!D273</f>
        <v>0</v>
      </c>
      <c r="D276" s="54">
        <f>'Čisté uš. náklady měsíční'!E276</f>
        <v>1.2498871284016912</v>
      </c>
      <c r="E276" s="54">
        <f t="shared" si="20"/>
        <v>0.80007224434638546</v>
      </c>
      <c r="F276" s="6">
        <f t="shared" si="21"/>
        <v>0</v>
      </c>
      <c r="G276" s="6">
        <f t="shared" si="22"/>
        <v>0</v>
      </c>
      <c r="H276" s="7">
        <f t="shared" si="23"/>
        <v>0</v>
      </c>
      <c r="I276" s="7">
        <f t="shared" si="24"/>
        <v>0</v>
      </c>
    </row>
    <row r="277" spans="1:9" x14ac:dyDescent="0.25">
      <c r="A277" s="5">
        <v>270</v>
      </c>
      <c r="B277" s="5">
        <f>'Financni toky měsíční'!E274</f>
        <v>0</v>
      </c>
      <c r="C277" s="52">
        <f>'Financni toky měsíční'!D274</f>
        <v>0</v>
      </c>
      <c r="D277" s="54">
        <f>'Čisté uš. náklady měsíční'!E277</f>
        <v>1.2509239574133313</v>
      </c>
      <c r="E277" s="54">
        <f t="shared" si="20"/>
        <v>0.7994091040256408</v>
      </c>
      <c r="F277" s="6">
        <f t="shared" si="21"/>
        <v>0</v>
      </c>
      <c r="G277" s="6">
        <f t="shared" si="22"/>
        <v>0</v>
      </c>
      <c r="H277" s="7">
        <f t="shared" si="23"/>
        <v>0</v>
      </c>
      <c r="I277" s="7">
        <f t="shared" si="24"/>
        <v>0</v>
      </c>
    </row>
    <row r="278" spans="1:9" x14ac:dyDescent="0.25">
      <c r="A278" s="5">
        <v>271</v>
      </c>
      <c r="B278" s="5">
        <f>'Financni toky měsíční'!E275</f>
        <v>0</v>
      </c>
      <c r="C278" s="52">
        <f>'Financni toky měsíční'!D275</f>
        <v>0</v>
      </c>
      <c r="D278" s="54">
        <f>'Čisté uš. náklady měsíční'!E278</f>
        <v>1.2519616465141543</v>
      </c>
      <c r="E278" s="54">
        <f t="shared" si="20"/>
        <v>0.79874651334911662</v>
      </c>
      <c r="F278" s="6">
        <f t="shared" si="21"/>
        <v>0</v>
      </c>
      <c r="G278" s="6">
        <f t="shared" si="22"/>
        <v>0</v>
      </c>
      <c r="H278" s="7">
        <f t="shared" si="23"/>
        <v>0</v>
      </c>
      <c r="I278" s="7">
        <f t="shared" si="24"/>
        <v>0</v>
      </c>
    </row>
    <row r="279" spans="1:9" x14ac:dyDescent="0.25">
      <c r="A279" s="5">
        <v>272</v>
      </c>
      <c r="B279" s="5">
        <f>'Financni toky měsíční'!E276</f>
        <v>0</v>
      </c>
      <c r="C279" s="52">
        <f>'Financni toky měsíční'!D276</f>
        <v>0</v>
      </c>
      <c r="D279" s="54">
        <f>'Čisté uš. náklady měsíční'!E279</f>
        <v>1.2530001964176376</v>
      </c>
      <c r="E279" s="54">
        <f t="shared" si="20"/>
        <v>0.79808447186123976</v>
      </c>
      <c r="F279" s="6">
        <f t="shared" si="21"/>
        <v>0</v>
      </c>
      <c r="G279" s="6">
        <f t="shared" si="22"/>
        <v>0</v>
      </c>
      <c r="H279" s="7">
        <f t="shared" si="23"/>
        <v>0</v>
      </c>
      <c r="I279" s="7">
        <f t="shared" si="24"/>
        <v>0</v>
      </c>
    </row>
    <row r="280" spans="1:9" x14ac:dyDescent="0.25">
      <c r="A280" s="5">
        <v>273</v>
      </c>
      <c r="B280" s="5">
        <f>'Financni toky měsíční'!E277</f>
        <v>0</v>
      </c>
      <c r="C280" s="52">
        <f>'Financni toky měsíční'!D277</f>
        <v>0</v>
      </c>
      <c r="D280" s="54">
        <f>'Čisté uš. náklady měsíční'!E280</f>
        <v>1.2540396078378493</v>
      </c>
      <c r="E280" s="54">
        <f t="shared" si="20"/>
        <v>0.79742297910681514</v>
      </c>
      <c r="F280" s="6">
        <f t="shared" si="21"/>
        <v>0</v>
      </c>
      <c r="G280" s="6">
        <f t="shared" si="22"/>
        <v>0</v>
      </c>
      <c r="H280" s="7">
        <f t="shared" si="23"/>
        <v>0</v>
      </c>
      <c r="I280" s="7">
        <f t="shared" si="24"/>
        <v>0</v>
      </c>
    </row>
    <row r="281" spans="1:9" x14ac:dyDescent="0.25">
      <c r="A281" s="5">
        <v>274</v>
      </c>
      <c r="B281" s="5">
        <f>'Financni toky měsíční'!E278</f>
        <v>0</v>
      </c>
      <c r="C281" s="52">
        <f>'Financni toky měsíční'!D278</f>
        <v>0</v>
      </c>
      <c r="D281" s="54">
        <f>'Čisté uš. náklady měsíční'!E281</f>
        <v>1.2550798814894506</v>
      </c>
      <c r="E281" s="54">
        <f t="shared" si="20"/>
        <v>0.79676203463102468</v>
      </c>
      <c r="F281" s="6">
        <f t="shared" si="21"/>
        <v>0</v>
      </c>
      <c r="G281" s="6">
        <f t="shared" si="22"/>
        <v>0</v>
      </c>
      <c r="H281" s="7">
        <f t="shared" si="23"/>
        <v>0</v>
      </c>
      <c r="I281" s="7">
        <f t="shared" si="24"/>
        <v>0</v>
      </c>
    </row>
    <row r="282" spans="1:9" x14ac:dyDescent="0.25">
      <c r="A282" s="5">
        <v>275</v>
      </c>
      <c r="B282" s="5">
        <f>'Financni toky měsíční'!E279</f>
        <v>0</v>
      </c>
      <c r="C282" s="52">
        <f>'Financni toky měsíční'!D279</f>
        <v>0</v>
      </c>
      <c r="D282" s="54">
        <f>'Čisté uš. náklady měsíční'!E282</f>
        <v>1.2561210180876954</v>
      </c>
      <c r="E282" s="54">
        <f t="shared" si="20"/>
        <v>0.79610163797942723</v>
      </c>
      <c r="F282" s="6">
        <f t="shared" si="21"/>
        <v>0</v>
      </c>
      <c r="G282" s="6">
        <f t="shared" si="22"/>
        <v>0</v>
      </c>
      <c r="H282" s="7">
        <f t="shared" si="23"/>
        <v>0</v>
      </c>
      <c r="I282" s="7">
        <f t="shared" si="24"/>
        <v>0</v>
      </c>
    </row>
    <row r="283" spans="1:9" x14ac:dyDescent="0.25">
      <c r="A283" s="5">
        <v>276</v>
      </c>
      <c r="B283" s="5">
        <f>'Financni toky měsíční'!E280</f>
        <v>0</v>
      </c>
      <c r="C283" s="52">
        <f>'Financni toky měsíční'!D280</f>
        <v>0</v>
      </c>
      <c r="D283" s="54">
        <f>'Čisté uš. náklady měsíční'!E283</f>
        <v>1.2571630183484304</v>
      </c>
      <c r="E283" s="54">
        <f t="shared" si="20"/>
        <v>0.79544178869795856</v>
      </c>
      <c r="F283" s="6">
        <f t="shared" si="21"/>
        <v>0</v>
      </c>
      <c r="G283" s="6">
        <f t="shared" si="22"/>
        <v>0</v>
      </c>
      <c r="H283" s="7">
        <f t="shared" si="23"/>
        <v>0</v>
      </c>
      <c r="I283" s="7">
        <f t="shared" si="24"/>
        <v>0</v>
      </c>
    </row>
    <row r="284" spans="1:9" x14ac:dyDescent="0.25">
      <c r="A284" s="5">
        <v>277</v>
      </c>
      <c r="B284" s="5">
        <f>'Financni toky měsíční'!E281</f>
        <v>0</v>
      </c>
      <c r="C284" s="52">
        <f>'Financni toky měsíční'!D281</f>
        <v>0</v>
      </c>
      <c r="D284" s="54">
        <f>'Čisté uš. náklady měsíční'!E284</f>
        <v>1.2582058829880971</v>
      </c>
      <c r="E284" s="54">
        <f t="shared" si="20"/>
        <v>0.79478248633293047</v>
      </c>
      <c r="F284" s="6">
        <f t="shared" si="21"/>
        <v>0</v>
      </c>
      <c r="G284" s="6">
        <f t="shared" si="22"/>
        <v>0</v>
      </c>
      <c r="H284" s="7">
        <f t="shared" si="23"/>
        <v>0</v>
      </c>
      <c r="I284" s="7">
        <f t="shared" si="24"/>
        <v>0</v>
      </c>
    </row>
    <row r="285" spans="1:9" x14ac:dyDescent="0.25">
      <c r="A285" s="5">
        <v>278</v>
      </c>
      <c r="B285" s="5">
        <f>'Financni toky měsíční'!E282</f>
        <v>0</v>
      </c>
      <c r="C285" s="52">
        <f>'Financni toky měsíční'!D282</f>
        <v>0</v>
      </c>
      <c r="D285" s="54">
        <f>'Čisté uš. náklady měsíční'!E285</f>
        <v>1.2592496127237303</v>
      </c>
      <c r="E285" s="54">
        <f t="shared" si="20"/>
        <v>0.79412373043103124</v>
      </c>
      <c r="F285" s="6">
        <f t="shared" si="21"/>
        <v>0</v>
      </c>
      <c r="G285" s="6">
        <f t="shared" si="22"/>
        <v>0</v>
      </c>
      <c r="H285" s="7">
        <f t="shared" si="23"/>
        <v>0</v>
      </c>
      <c r="I285" s="7">
        <f t="shared" si="24"/>
        <v>0</v>
      </c>
    </row>
    <row r="286" spans="1:9" x14ac:dyDescent="0.25">
      <c r="A286" s="5">
        <v>279</v>
      </c>
      <c r="B286" s="5">
        <f>'Financni toky měsíční'!E283</f>
        <v>0</v>
      </c>
      <c r="C286" s="52">
        <f>'Financni toky měsíční'!D283</f>
        <v>0</v>
      </c>
      <c r="D286" s="54">
        <f>'Čisté uš. náklady měsíční'!E286</f>
        <v>1.2602942082729605</v>
      </c>
      <c r="E286" s="54">
        <f t="shared" si="20"/>
        <v>0.79346552053932418</v>
      </c>
      <c r="F286" s="6">
        <f t="shared" si="21"/>
        <v>0</v>
      </c>
      <c r="G286" s="6">
        <f t="shared" si="22"/>
        <v>0</v>
      </c>
      <c r="H286" s="7">
        <f t="shared" si="23"/>
        <v>0</v>
      </c>
      <c r="I286" s="7">
        <f t="shared" si="24"/>
        <v>0</v>
      </c>
    </row>
    <row r="287" spans="1:9" x14ac:dyDescent="0.25">
      <c r="A287" s="5">
        <v>280</v>
      </c>
      <c r="B287" s="5">
        <f>'Financni toky měsíční'!E284</f>
        <v>0</v>
      </c>
      <c r="C287" s="52">
        <f>'Financni toky měsíční'!D284</f>
        <v>0</v>
      </c>
      <c r="D287" s="54">
        <f>'Čisté uš. náklady měsíční'!E287</f>
        <v>1.2613396703540125</v>
      </c>
      <c r="E287" s="54">
        <f t="shared" si="20"/>
        <v>0.79280785620524885</v>
      </c>
      <c r="F287" s="6">
        <f t="shared" si="21"/>
        <v>0</v>
      </c>
      <c r="G287" s="6">
        <f t="shared" si="22"/>
        <v>0</v>
      </c>
      <c r="H287" s="7">
        <f t="shared" si="23"/>
        <v>0</v>
      </c>
      <c r="I287" s="7">
        <f t="shared" si="24"/>
        <v>0</v>
      </c>
    </row>
    <row r="288" spans="1:9" x14ac:dyDescent="0.25">
      <c r="A288" s="5">
        <v>281</v>
      </c>
      <c r="B288" s="5">
        <f>'Financni toky měsíční'!E285</f>
        <v>0</v>
      </c>
      <c r="C288" s="52">
        <f>'Financni toky měsíční'!D285</f>
        <v>0</v>
      </c>
      <c r="D288" s="54">
        <f>'Čisté uš. náklady měsíční'!E288</f>
        <v>1.2623859996857083</v>
      </c>
      <c r="E288" s="54">
        <f t="shared" si="20"/>
        <v>0.7921507369766192</v>
      </c>
      <c r="F288" s="6">
        <f t="shared" si="21"/>
        <v>0</v>
      </c>
      <c r="G288" s="6">
        <f t="shared" si="22"/>
        <v>0</v>
      </c>
      <c r="H288" s="7">
        <f t="shared" si="23"/>
        <v>0</v>
      </c>
      <c r="I288" s="7">
        <f t="shared" si="24"/>
        <v>0</v>
      </c>
    </row>
    <row r="289" spans="1:9" x14ac:dyDescent="0.25">
      <c r="A289" s="5">
        <v>282</v>
      </c>
      <c r="B289" s="5">
        <f>'Financni toky měsíční'!E286</f>
        <v>0</v>
      </c>
      <c r="C289" s="52">
        <f>'Financni toky měsíční'!D286</f>
        <v>0</v>
      </c>
      <c r="D289" s="54">
        <f>'Čisté uš. náklady měsíční'!E289</f>
        <v>1.2634331969874646</v>
      </c>
      <c r="E289" s="54">
        <f t="shared" si="20"/>
        <v>0.79149416240162451</v>
      </c>
      <c r="F289" s="6">
        <f t="shared" si="21"/>
        <v>0</v>
      </c>
      <c r="G289" s="6">
        <f t="shared" si="22"/>
        <v>0</v>
      </c>
      <c r="H289" s="7">
        <f t="shared" si="23"/>
        <v>0</v>
      </c>
      <c r="I289" s="7">
        <f t="shared" si="24"/>
        <v>0</v>
      </c>
    </row>
    <row r="290" spans="1:9" x14ac:dyDescent="0.25">
      <c r="A290" s="5">
        <v>283</v>
      </c>
      <c r="B290" s="5">
        <f>'Financni toky měsíční'!E287</f>
        <v>0</v>
      </c>
      <c r="C290" s="52">
        <f>'Financni toky měsíční'!D287</f>
        <v>0</v>
      </c>
      <c r="D290" s="54">
        <f>'Čisté uš. náklady měsíční'!E290</f>
        <v>1.2644812629792959</v>
      </c>
      <c r="E290" s="54">
        <f t="shared" si="20"/>
        <v>0.79083813202882836</v>
      </c>
      <c r="F290" s="6">
        <f t="shared" si="21"/>
        <v>0</v>
      </c>
      <c r="G290" s="6">
        <f t="shared" si="22"/>
        <v>0</v>
      </c>
      <c r="H290" s="7">
        <f t="shared" si="23"/>
        <v>0</v>
      </c>
      <c r="I290" s="7">
        <f t="shared" si="24"/>
        <v>0</v>
      </c>
    </row>
    <row r="291" spans="1:9" x14ac:dyDescent="0.25">
      <c r="A291" s="5">
        <v>284</v>
      </c>
      <c r="B291" s="5">
        <f>'Financni toky měsíční'!E288</f>
        <v>0</v>
      </c>
      <c r="C291" s="52">
        <f>'Financni toky měsíční'!D288</f>
        <v>0</v>
      </c>
      <c r="D291" s="54">
        <f>'Čisté uš. náklady měsíční'!E291</f>
        <v>1.2655301983818139</v>
      </c>
      <c r="E291" s="54">
        <f t="shared" si="20"/>
        <v>0.79018264540716809</v>
      </c>
      <c r="F291" s="6">
        <f t="shared" si="21"/>
        <v>0</v>
      </c>
      <c r="G291" s="6">
        <f t="shared" si="22"/>
        <v>0</v>
      </c>
      <c r="H291" s="7">
        <f t="shared" si="23"/>
        <v>0</v>
      </c>
      <c r="I291" s="7">
        <f t="shared" si="24"/>
        <v>0</v>
      </c>
    </row>
    <row r="292" spans="1:9" x14ac:dyDescent="0.25">
      <c r="A292" s="5">
        <v>285</v>
      </c>
      <c r="B292" s="5">
        <f>'Financni toky měsíční'!E289</f>
        <v>0</v>
      </c>
      <c r="C292" s="52">
        <f>'Financni toky měsíční'!D289</f>
        <v>0</v>
      </c>
      <c r="D292" s="54">
        <f>'Čisté uš. náklady měsíční'!E292</f>
        <v>1.2665800039162278</v>
      </c>
      <c r="E292" s="54">
        <f t="shared" si="20"/>
        <v>0.78952770208595557</v>
      </c>
      <c r="F292" s="6">
        <f t="shared" si="21"/>
        <v>0</v>
      </c>
      <c r="G292" s="6">
        <f t="shared" si="22"/>
        <v>0</v>
      </c>
      <c r="H292" s="7">
        <f t="shared" si="23"/>
        <v>0</v>
      </c>
      <c r="I292" s="7">
        <f t="shared" si="24"/>
        <v>0</v>
      </c>
    </row>
    <row r="293" spans="1:9" x14ac:dyDescent="0.25">
      <c r="A293" s="5">
        <v>286</v>
      </c>
      <c r="B293" s="5">
        <f>'Financni toky měsíční'!E290</f>
        <v>0</v>
      </c>
      <c r="C293" s="52">
        <f>'Financni toky měsíční'!D290</f>
        <v>0</v>
      </c>
      <c r="D293" s="54">
        <f>'Čisté uš. náklady měsíční'!E293</f>
        <v>1.2676306803043451</v>
      </c>
      <c r="E293" s="54">
        <f t="shared" si="20"/>
        <v>0.7888733016148759</v>
      </c>
      <c r="F293" s="6">
        <f t="shared" si="21"/>
        <v>0</v>
      </c>
      <c r="G293" s="6">
        <f t="shared" si="22"/>
        <v>0</v>
      </c>
      <c r="H293" s="7">
        <f t="shared" si="23"/>
        <v>0</v>
      </c>
      <c r="I293" s="7">
        <f t="shared" si="24"/>
        <v>0</v>
      </c>
    </row>
    <row r="294" spans="1:9" x14ac:dyDescent="0.25">
      <c r="A294" s="5">
        <v>287</v>
      </c>
      <c r="B294" s="5">
        <f>'Financni toky měsíční'!E291</f>
        <v>0</v>
      </c>
      <c r="C294" s="52">
        <f>'Financni toky měsíční'!D291</f>
        <v>0</v>
      </c>
      <c r="D294" s="54">
        <f>'Čisté uš. náklady měsíční'!E294</f>
        <v>1.2686822282685724</v>
      </c>
      <c r="E294" s="54">
        <f t="shared" ref="E294:E357" si="25">1/D294</f>
        <v>0.78821944354398732</v>
      </c>
      <c r="F294" s="6">
        <f t="shared" ref="F294:F357" si="26">B294*E294</f>
        <v>0</v>
      </c>
      <c r="G294" s="6">
        <f t="shared" ref="G294:G357" si="27">C294*E294</f>
        <v>0</v>
      </c>
      <c r="H294" s="7">
        <f t="shared" ref="H294:H357" si="28">F294-G294</f>
        <v>0</v>
      </c>
      <c r="I294" s="7">
        <f t="shared" ref="I294:I357" si="29">I293+H294</f>
        <v>0</v>
      </c>
    </row>
    <row r="295" spans="1:9" x14ac:dyDescent="0.25">
      <c r="A295" s="5">
        <v>288</v>
      </c>
      <c r="B295" s="5">
        <f>'Financni toky měsíční'!E292</f>
        <v>0</v>
      </c>
      <c r="C295" s="52">
        <f>'Financni toky měsíční'!D292</f>
        <v>0</v>
      </c>
      <c r="D295" s="54">
        <f>'Čisté uš. náklady měsíční'!E295</f>
        <v>1.269734648531915</v>
      </c>
      <c r="E295" s="54">
        <f t="shared" si="25"/>
        <v>0.78756612742372123</v>
      </c>
      <c r="F295" s="6">
        <f t="shared" si="26"/>
        <v>0</v>
      </c>
      <c r="G295" s="6">
        <f t="shared" si="27"/>
        <v>0</v>
      </c>
      <c r="H295" s="7">
        <f t="shared" si="28"/>
        <v>0</v>
      </c>
      <c r="I295" s="7">
        <f t="shared" si="29"/>
        <v>0</v>
      </c>
    </row>
    <row r="296" spans="1:9" x14ac:dyDescent="0.25">
      <c r="A296" s="5">
        <v>289</v>
      </c>
      <c r="B296" s="5">
        <f>'Financni toky měsíční'!E293</f>
        <v>0</v>
      </c>
      <c r="C296" s="52">
        <f>'Financni toky měsíční'!D293</f>
        <v>0</v>
      </c>
      <c r="D296" s="54">
        <f>'Čisté uš. náklady měsíční'!E296</f>
        <v>1.2707879418179779</v>
      </c>
      <c r="E296" s="54">
        <f t="shared" si="25"/>
        <v>0.78691335280488173</v>
      </c>
      <c r="F296" s="6">
        <f t="shared" si="26"/>
        <v>0</v>
      </c>
      <c r="G296" s="6">
        <f t="shared" si="27"/>
        <v>0</v>
      </c>
      <c r="H296" s="7">
        <f t="shared" si="28"/>
        <v>0</v>
      </c>
      <c r="I296" s="7">
        <f t="shared" si="29"/>
        <v>0</v>
      </c>
    </row>
    <row r="297" spans="1:9" x14ac:dyDescent="0.25">
      <c r="A297" s="5">
        <v>290</v>
      </c>
      <c r="B297" s="5">
        <f>'Financni toky měsíční'!E294</f>
        <v>0</v>
      </c>
      <c r="C297" s="52">
        <f>'Financni toky měsíční'!D294</f>
        <v>0</v>
      </c>
      <c r="D297" s="54">
        <f>'Čisté uš. náklady měsíční'!E297</f>
        <v>1.2718421088509677</v>
      </c>
      <c r="E297" s="54">
        <f t="shared" si="25"/>
        <v>0.78626111923864461</v>
      </c>
      <c r="F297" s="6">
        <f t="shared" si="26"/>
        <v>0</v>
      </c>
      <c r="G297" s="6">
        <f t="shared" si="27"/>
        <v>0</v>
      </c>
      <c r="H297" s="7">
        <f t="shared" si="28"/>
        <v>0</v>
      </c>
      <c r="I297" s="7">
        <f t="shared" si="29"/>
        <v>0</v>
      </c>
    </row>
    <row r="298" spans="1:9" x14ac:dyDescent="0.25">
      <c r="A298" s="5">
        <v>291</v>
      </c>
      <c r="B298" s="5">
        <f>'Financni toky měsíční'!E295</f>
        <v>0</v>
      </c>
      <c r="C298" s="52">
        <f>'Financni toky měsíční'!D295</f>
        <v>0</v>
      </c>
      <c r="D298" s="54">
        <f>'Čisté uš. náklady měsíční'!E298</f>
        <v>1.2728971503556901</v>
      </c>
      <c r="E298" s="54">
        <f t="shared" si="25"/>
        <v>0.78560942627655861</v>
      </c>
      <c r="F298" s="6">
        <f t="shared" si="26"/>
        <v>0</v>
      </c>
      <c r="G298" s="6">
        <f t="shared" si="27"/>
        <v>0</v>
      </c>
      <c r="H298" s="7">
        <f t="shared" si="28"/>
        <v>0</v>
      </c>
      <c r="I298" s="7">
        <f t="shared" si="29"/>
        <v>0</v>
      </c>
    </row>
    <row r="299" spans="1:9" x14ac:dyDescent="0.25">
      <c r="A299" s="5">
        <v>292</v>
      </c>
      <c r="B299" s="5">
        <f>'Financni toky měsíční'!E296</f>
        <v>0</v>
      </c>
      <c r="C299" s="52">
        <f>'Financni toky měsíční'!D296</f>
        <v>0</v>
      </c>
      <c r="D299" s="54">
        <f>'Čisté uš. náklady měsíční'!E299</f>
        <v>1.2739530670575527</v>
      </c>
      <c r="E299" s="54">
        <f t="shared" si="25"/>
        <v>0.78495827347054337</v>
      </c>
      <c r="F299" s="6">
        <f t="shared" si="26"/>
        <v>0</v>
      </c>
      <c r="G299" s="6">
        <f t="shared" si="27"/>
        <v>0</v>
      </c>
      <c r="H299" s="7">
        <f t="shared" si="28"/>
        <v>0</v>
      </c>
      <c r="I299" s="7">
        <f t="shared" si="29"/>
        <v>0</v>
      </c>
    </row>
    <row r="300" spans="1:9" x14ac:dyDescent="0.25">
      <c r="A300" s="5">
        <v>293</v>
      </c>
      <c r="B300" s="5">
        <f>'Financni toky měsíční'!E297</f>
        <v>0</v>
      </c>
      <c r="C300" s="52">
        <f>'Financni toky měsíční'!D297</f>
        <v>0</v>
      </c>
      <c r="D300" s="54">
        <f>'Čisté uš. náklady měsíční'!E300</f>
        <v>1.2750098596825652</v>
      </c>
      <c r="E300" s="54">
        <f t="shared" si="25"/>
        <v>0.78430766037289046</v>
      </c>
      <c r="F300" s="6">
        <f t="shared" si="26"/>
        <v>0</v>
      </c>
      <c r="G300" s="6">
        <f t="shared" si="27"/>
        <v>0</v>
      </c>
      <c r="H300" s="7">
        <f t="shared" si="28"/>
        <v>0</v>
      </c>
      <c r="I300" s="7">
        <f t="shared" si="29"/>
        <v>0</v>
      </c>
    </row>
    <row r="301" spans="1:9" x14ac:dyDescent="0.25">
      <c r="A301" s="5">
        <v>294</v>
      </c>
      <c r="B301" s="5">
        <f>'Financni toky měsíční'!E298</f>
        <v>0</v>
      </c>
      <c r="C301" s="52">
        <f>'Financni toky měsíční'!D298</f>
        <v>0</v>
      </c>
      <c r="D301" s="54">
        <f>'Čisté uš. náklady měsíční'!E301</f>
        <v>1.2760675289573391</v>
      </c>
      <c r="E301" s="54">
        <f t="shared" si="25"/>
        <v>0.78365758653626205</v>
      </c>
      <c r="F301" s="6">
        <f t="shared" si="26"/>
        <v>0</v>
      </c>
      <c r="G301" s="6">
        <f t="shared" si="27"/>
        <v>0</v>
      </c>
      <c r="H301" s="7">
        <f t="shared" si="28"/>
        <v>0</v>
      </c>
      <c r="I301" s="7">
        <f t="shared" si="29"/>
        <v>0</v>
      </c>
    </row>
    <row r="302" spans="1:9" x14ac:dyDescent="0.25">
      <c r="A302" s="5">
        <v>295</v>
      </c>
      <c r="B302" s="5">
        <f>'Financni toky měsíční'!E299</f>
        <v>0</v>
      </c>
      <c r="C302" s="52">
        <f>'Financni toky měsíční'!D299</f>
        <v>0</v>
      </c>
      <c r="D302" s="54">
        <f>'Čisté uš. náklady měsíční'!E302</f>
        <v>1.277126075609089</v>
      </c>
      <c r="E302" s="54">
        <f t="shared" si="25"/>
        <v>0.78300805151369135</v>
      </c>
      <c r="F302" s="6">
        <f t="shared" si="26"/>
        <v>0</v>
      </c>
      <c r="G302" s="6">
        <f t="shared" si="27"/>
        <v>0</v>
      </c>
      <c r="H302" s="7">
        <f t="shared" si="28"/>
        <v>0</v>
      </c>
      <c r="I302" s="7">
        <f t="shared" si="29"/>
        <v>0</v>
      </c>
    </row>
    <row r="303" spans="1:9" x14ac:dyDescent="0.25">
      <c r="A303" s="5">
        <v>296</v>
      </c>
      <c r="B303" s="5">
        <f>'Financni toky měsíční'!E300</f>
        <v>0</v>
      </c>
      <c r="C303" s="52">
        <f>'Financni toky měsíční'!D300</f>
        <v>0</v>
      </c>
      <c r="D303" s="54">
        <f>'Čisté uš. náklady měsíční'!E303</f>
        <v>1.2781855003656322</v>
      </c>
      <c r="E303" s="54">
        <f t="shared" si="25"/>
        <v>0.78235905485858226</v>
      </c>
      <c r="F303" s="6">
        <f t="shared" si="26"/>
        <v>0</v>
      </c>
      <c r="G303" s="6">
        <f t="shared" si="27"/>
        <v>0</v>
      </c>
      <c r="H303" s="7">
        <f t="shared" si="28"/>
        <v>0</v>
      </c>
      <c r="I303" s="7">
        <f t="shared" si="29"/>
        <v>0</v>
      </c>
    </row>
    <row r="304" spans="1:9" x14ac:dyDescent="0.25">
      <c r="A304" s="5">
        <v>297</v>
      </c>
      <c r="B304" s="5">
        <f>'Financni toky měsíční'!E301</f>
        <v>0</v>
      </c>
      <c r="C304" s="52">
        <f>'Financni toky měsíční'!D301</f>
        <v>0</v>
      </c>
      <c r="D304" s="54">
        <f>'Čisté uš. náklady měsíční'!E304</f>
        <v>1.2792458039553902</v>
      </c>
      <c r="E304" s="54">
        <f t="shared" si="25"/>
        <v>0.78171059612470839</v>
      </c>
      <c r="F304" s="6">
        <f t="shared" si="26"/>
        <v>0</v>
      </c>
      <c r="G304" s="6">
        <f t="shared" si="27"/>
        <v>0</v>
      </c>
      <c r="H304" s="7">
        <f t="shared" si="28"/>
        <v>0</v>
      </c>
      <c r="I304" s="7">
        <f t="shared" si="29"/>
        <v>0</v>
      </c>
    </row>
    <row r="305" spans="1:9" x14ac:dyDescent="0.25">
      <c r="A305" s="5">
        <v>298</v>
      </c>
      <c r="B305" s="5">
        <f>'Financni toky měsíční'!E302</f>
        <v>0</v>
      </c>
      <c r="C305" s="52">
        <f>'Financni toky měsíční'!D302</f>
        <v>0</v>
      </c>
      <c r="D305" s="54">
        <f>'Čisté uš. náklady měsíční'!E305</f>
        <v>1.2803069871073887</v>
      </c>
      <c r="E305" s="54">
        <f t="shared" si="25"/>
        <v>0.78106267486621372</v>
      </c>
      <c r="F305" s="6">
        <f t="shared" si="26"/>
        <v>0</v>
      </c>
      <c r="G305" s="6">
        <f t="shared" si="27"/>
        <v>0</v>
      </c>
      <c r="H305" s="7">
        <f t="shared" si="28"/>
        <v>0</v>
      </c>
      <c r="I305" s="7">
        <f t="shared" si="29"/>
        <v>0</v>
      </c>
    </row>
    <row r="306" spans="1:9" x14ac:dyDescent="0.25">
      <c r="A306" s="5">
        <v>299</v>
      </c>
      <c r="B306" s="5">
        <f>'Financni toky měsíční'!E303</f>
        <v>0</v>
      </c>
      <c r="C306" s="52">
        <f>'Financni toky měsíční'!D303</f>
        <v>0</v>
      </c>
      <c r="D306" s="54">
        <f>'Čisté uš. náklady měsíční'!E306</f>
        <v>1.281369050551258</v>
      </c>
      <c r="E306" s="54">
        <f t="shared" si="25"/>
        <v>0.78041529063761117</v>
      </c>
      <c r="F306" s="6">
        <f t="shared" si="26"/>
        <v>0</v>
      </c>
      <c r="G306" s="6">
        <f t="shared" si="27"/>
        <v>0</v>
      </c>
      <c r="H306" s="7">
        <f t="shared" si="28"/>
        <v>0</v>
      </c>
      <c r="I306" s="7">
        <f t="shared" si="29"/>
        <v>0</v>
      </c>
    </row>
    <row r="307" spans="1:9" x14ac:dyDescent="0.25">
      <c r="A307" s="5">
        <v>300</v>
      </c>
      <c r="B307" s="5">
        <f>'Financni toky měsíční'!E304</f>
        <v>0</v>
      </c>
      <c r="C307" s="52">
        <f>'Financni toky měsíční'!D304</f>
        <v>0</v>
      </c>
      <c r="D307" s="54">
        <f>'Čisté uš. náklady měsíční'!E307</f>
        <v>1.2824319950172343</v>
      </c>
      <c r="E307" s="54">
        <f t="shared" si="25"/>
        <v>0.77976844299378323</v>
      </c>
      <c r="F307" s="6">
        <f t="shared" si="26"/>
        <v>0</v>
      </c>
      <c r="G307" s="6">
        <f t="shared" si="27"/>
        <v>0</v>
      </c>
      <c r="H307" s="7">
        <f t="shared" si="28"/>
        <v>0</v>
      </c>
      <c r="I307" s="7">
        <f t="shared" si="29"/>
        <v>0</v>
      </c>
    </row>
    <row r="308" spans="1:9" x14ac:dyDescent="0.25">
      <c r="A308" s="5">
        <v>301</v>
      </c>
      <c r="B308" s="5">
        <f>'Financni toky měsíční'!E305</f>
        <v>0</v>
      </c>
      <c r="C308" s="52">
        <f>'Financni toky měsíční'!D305</f>
        <v>0</v>
      </c>
      <c r="D308" s="54">
        <f>'Čisté uš. náklady měsíční'!E308</f>
        <v>1.2834958212361578</v>
      </c>
      <c r="E308" s="54">
        <f t="shared" si="25"/>
        <v>0.77912213148998188</v>
      </c>
      <c r="F308" s="6">
        <f t="shared" si="26"/>
        <v>0</v>
      </c>
      <c r="G308" s="6">
        <f t="shared" si="27"/>
        <v>0</v>
      </c>
      <c r="H308" s="7">
        <f t="shared" si="28"/>
        <v>0</v>
      </c>
      <c r="I308" s="7">
        <f t="shared" si="29"/>
        <v>0</v>
      </c>
    </row>
    <row r="309" spans="1:9" x14ac:dyDescent="0.25">
      <c r="A309" s="5">
        <v>302</v>
      </c>
      <c r="B309" s="5">
        <f>'Financni toky měsíční'!E306</f>
        <v>0</v>
      </c>
      <c r="C309" s="52">
        <f>'Financni toky měsíční'!D306</f>
        <v>0</v>
      </c>
      <c r="D309" s="54">
        <f>'Čisté uš. náklady měsíční'!E309</f>
        <v>1.2845605299394773</v>
      </c>
      <c r="E309" s="54">
        <f t="shared" si="25"/>
        <v>0.77847635568182638</v>
      </c>
      <c r="F309" s="6">
        <f t="shared" si="26"/>
        <v>0</v>
      </c>
      <c r="G309" s="6">
        <f t="shared" si="27"/>
        <v>0</v>
      </c>
      <c r="H309" s="7">
        <f t="shared" si="28"/>
        <v>0</v>
      </c>
      <c r="I309" s="7">
        <f t="shared" si="29"/>
        <v>0</v>
      </c>
    </row>
    <row r="310" spans="1:9" x14ac:dyDescent="0.25">
      <c r="A310" s="5">
        <v>303</v>
      </c>
      <c r="B310" s="5">
        <f>'Financni toky měsíční'!E307</f>
        <v>0</v>
      </c>
      <c r="C310" s="52">
        <f>'Financni toky měsíční'!D307</f>
        <v>0</v>
      </c>
      <c r="D310" s="54">
        <f>'Čisté uš. náklady měsíční'!E310</f>
        <v>1.2856261218592469</v>
      </c>
      <c r="E310" s="54">
        <f t="shared" si="25"/>
        <v>0.77783111512530556</v>
      </c>
      <c r="F310" s="6">
        <f t="shared" si="26"/>
        <v>0</v>
      </c>
      <c r="G310" s="6">
        <f t="shared" si="27"/>
        <v>0</v>
      </c>
      <c r="H310" s="7">
        <f t="shared" si="28"/>
        <v>0</v>
      </c>
      <c r="I310" s="7">
        <f t="shared" si="29"/>
        <v>0</v>
      </c>
    </row>
    <row r="311" spans="1:9" x14ac:dyDescent="0.25">
      <c r="A311" s="5">
        <v>304</v>
      </c>
      <c r="B311" s="5">
        <f>'Financni toky měsíční'!E308</f>
        <v>0</v>
      </c>
      <c r="C311" s="52">
        <f>'Financni toky měsíční'!D308</f>
        <v>0</v>
      </c>
      <c r="D311" s="54">
        <f>'Čisté uš. náklady měsíční'!E311</f>
        <v>1.2866925977281283</v>
      </c>
      <c r="E311" s="54">
        <f t="shared" si="25"/>
        <v>0.77718640937677563</v>
      </c>
      <c r="F311" s="6">
        <f t="shared" si="26"/>
        <v>0</v>
      </c>
      <c r="G311" s="6">
        <f t="shared" si="27"/>
        <v>0</v>
      </c>
      <c r="H311" s="7">
        <f t="shared" si="28"/>
        <v>0</v>
      </c>
      <c r="I311" s="7">
        <f t="shared" si="29"/>
        <v>0</v>
      </c>
    </row>
    <row r="312" spans="1:9" x14ac:dyDescent="0.25">
      <c r="A312" s="5">
        <v>305</v>
      </c>
      <c r="B312" s="5">
        <f>'Financni toky měsíční'!E309</f>
        <v>0</v>
      </c>
      <c r="C312" s="52">
        <f>'Financni toky měsíční'!D309</f>
        <v>0</v>
      </c>
      <c r="D312" s="54">
        <f>'Čisté uš. náklady měsíční'!E312</f>
        <v>1.287759958279391</v>
      </c>
      <c r="E312" s="54">
        <f t="shared" si="25"/>
        <v>0.77654223799296063</v>
      </c>
      <c r="F312" s="6">
        <f t="shared" si="26"/>
        <v>0</v>
      </c>
      <c r="G312" s="6">
        <f t="shared" si="27"/>
        <v>0</v>
      </c>
      <c r="H312" s="7">
        <f t="shared" si="28"/>
        <v>0</v>
      </c>
      <c r="I312" s="7">
        <f t="shared" si="29"/>
        <v>0</v>
      </c>
    </row>
    <row r="313" spans="1:9" x14ac:dyDescent="0.25">
      <c r="A313" s="5">
        <v>306</v>
      </c>
      <c r="B313" s="5">
        <f>'Financni toky měsíční'!E310</f>
        <v>0</v>
      </c>
      <c r="C313" s="52">
        <f>'Financni toky měsíční'!D310</f>
        <v>0</v>
      </c>
      <c r="D313" s="54">
        <f>'Čisté uš. náklady měsíční'!E313</f>
        <v>1.2888282042469126</v>
      </c>
      <c r="E313" s="54">
        <f t="shared" si="25"/>
        <v>0.77589860053095239</v>
      </c>
      <c r="F313" s="6">
        <f t="shared" si="26"/>
        <v>0</v>
      </c>
      <c r="G313" s="6">
        <f t="shared" si="27"/>
        <v>0</v>
      </c>
      <c r="H313" s="7">
        <f t="shared" si="28"/>
        <v>0</v>
      </c>
      <c r="I313" s="7">
        <f t="shared" si="29"/>
        <v>0</v>
      </c>
    </row>
    <row r="314" spans="1:9" x14ac:dyDescent="0.25">
      <c r="A314" s="5">
        <v>307</v>
      </c>
      <c r="B314" s="5">
        <f>'Financni toky měsíční'!E311</f>
        <v>0</v>
      </c>
      <c r="C314" s="52">
        <f>'Financni toky měsíční'!D311</f>
        <v>0</v>
      </c>
      <c r="D314" s="54">
        <f>'Čisté uš. náklady měsíční'!E314</f>
        <v>1.2898973363651798</v>
      </c>
      <c r="E314" s="54">
        <f t="shared" si="25"/>
        <v>0.77525549654820924</v>
      </c>
      <c r="F314" s="6">
        <f t="shared" si="26"/>
        <v>0</v>
      </c>
      <c r="G314" s="6">
        <f t="shared" si="27"/>
        <v>0</v>
      </c>
      <c r="H314" s="7">
        <f t="shared" si="28"/>
        <v>0</v>
      </c>
      <c r="I314" s="7">
        <f t="shared" si="29"/>
        <v>0</v>
      </c>
    </row>
    <row r="315" spans="1:9" x14ac:dyDescent="0.25">
      <c r="A315" s="5">
        <v>308</v>
      </c>
      <c r="B315" s="5">
        <f>'Financni toky měsíční'!E312</f>
        <v>0</v>
      </c>
      <c r="C315" s="52">
        <f>'Financni toky měsíční'!D312</f>
        <v>0</v>
      </c>
      <c r="D315" s="54">
        <f>'Čisté uš. náklady měsíční'!E315</f>
        <v>1.2909673553692884</v>
      </c>
      <c r="E315" s="54">
        <f t="shared" si="25"/>
        <v>0.77461292560255668</v>
      </c>
      <c r="F315" s="6">
        <f t="shared" si="26"/>
        <v>0</v>
      </c>
      <c r="G315" s="6">
        <f t="shared" si="27"/>
        <v>0</v>
      </c>
      <c r="H315" s="7">
        <f t="shared" si="28"/>
        <v>0</v>
      </c>
      <c r="I315" s="7">
        <f t="shared" si="29"/>
        <v>0</v>
      </c>
    </row>
    <row r="316" spans="1:9" x14ac:dyDescent="0.25">
      <c r="A316" s="5">
        <v>309</v>
      </c>
      <c r="B316" s="5">
        <f>'Financni toky měsíční'!E313</f>
        <v>0</v>
      </c>
      <c r="C316" s="52">
        <f>'Financni toky měsíční'!D313</f>
        <v>0</v>
      </c>
      <c r="D316" s="54">
        <f>'Čisté uš. náklady měsíční'!E316</f>
        <v>1.292038261994944</v>
      </c>
      <c r="E316" s="54">
        <f t="shared" si="25"/>
        <v>0.77397088725218666</v>
      </c>
      <c r="F316" s="6">
        <f t="shared" si="26"/>
        <v>0</v>
      </c>
      <c r="G316" s="6">
        <f t="shared" si="27"/>
        <v>0</v>
      </c>
      <c r="H316" s="7">
        <f t="shared" si="28"/>
        <v>0</v>
      </c>
      <c r="I316" s="7">
        <f t="shared" si="29"/>
        <v>0</v>
      </c>
    </row>
    <row r="317" spans="1:9" x14ac:dyDescent="0.25">
      <c r="A317" s="5">
        <v>310</v>
      </c>
      <c r="B317" s="5">
        <f>'Financni toky měsíční'!E314</f>
        <v>0</v>
      </c>
      <c r="C317" s="52">
        <f>'Financni toky měsíční'!D314</f>
        <v>0</v>
      </c>
      <c r="D317" s="54">
        <f>'Čisté uš. náklady měsíční'!E317</f>
        <v>1.2931100569784626</v>
      </c>
      <c r="E317" s="54">
        <f t="shared" si="25"/>
        <v>0.77332938105565707</v>
      </c>
      <c r="F317" s="6">
        <f t="shared" si="26"/>
        <v>0</v>
      </c>
      <c r="G317" s="6">
        <f t="shared" si="27"/>
        <v>0</v>
      </c>
      <c r="H317" s="7">
        <f t="shared" si="28"/>
        <v>0</v>
      </c>
      <c r="I317" s="7">
        <f t="shared" si="29"/>
        <v>0</v>
      </c>
    </row>
    <row r="318" spans="1:9" x14ac:dyDescent="0.25">
      <c r="A318" s="5">
        <v>311</v>
      </c>
      <c r="B318" s="5">
        <f>'Financni toky měsíční'!E315</f>
        <v>0</v>
      </c>
      <c r="C318" s="52">
        <f>'Financni toky měsíční'!D315</f>
        <v>0</v>
      </c>
      <c r="D318" s="54">
        <f>'Čisté uš. náklady měsíční'!E318</f>
        <v>1.2941827410567706</v>
      </c>
      <c r="E318" s="54">
        <f t="shared" si="25"/>
        <v>0.77268840657189231</v>
      </c>
      <c r="F318" s="6">
        <f t="shared" si="26"/>
        <v>0</v>
      </c>
      <c r="G318" s="6">
        <f t="shared" si="27"/>
        <v>0</v>
      </c>
      <c r="H318" s="7">
        <f t="shared" si="28"/>
        <v>0</v>
      </c>
      <c r="I318" s="7">
        <f t="shared" si="29"/>
        <v>0</v>
      </c>
    </row>
    <row r="319" spans="1:9" x14ac:dyDescent="0.25">
      <c r="A319" s="5">
        <v>312</v>
      </c>
      <c r="B319" s="5">
        <f>'Financni toky měsíční'!E316</f>
        <v>0</v>
      </c>
      <c r="C319" s="52">
        <f>'Financni toky měsíční'!D316</f>
        <v>0</v>
      </c>
      <c r="D319" s="54">
        <f>'Čisté uš. náklady měsíční'!E319</f>
        <v>1.2952563149674066</v>
      </c>
      <c r="E319" s="54">
        <f t="shared" si="25"/>
        <v>0.77204796336018144</v>
      </c>
      <c r="F319" s="6">
        <f t="shared" si="26"/>
        <v>0</v>
      </c>
      <c r="G319" s="6">
        <f t="shared" si="27"/>
        <v>0</v>
      </c>
      <c r="H319" s="7">
        <f t="shared" si="28"/>
        <v>0</v>
      </c>
      <c r="I319" s="7">
        <f t="shared" si="29"/>
        <v>0</v>
      </c>
    </row>
    <row r="320" spans="1:9" x14ac:dyDescent="0.25">
      <c r="A320" s="5">
        <v>313</v>
      </c>
      <c r="B320" s="5">
        <f>'Financni toky měsíční'!E317</f>
        <v>0</v>
      </c>
      <c r="C320" s="52">
        <f>'Financni toky měsíční'!D317</f>
        <v>0</v>
      </c>
      <c r="D320" s="54">
        <f>'Čisté uš. náklady měsíční'!E320</f>
        <v>1.2963307794485195</v>
      </c>
      <c r="E320" s="54">
        <f t="shared" si="25"/>
        <v>0.77140805098017995</v>
      </c>
      <c r="F320" s="6">
        <f t="shared" si="26"/>
        <v>0</v>
      </c>
      <c r="G320" s="6">
        <f t="shared" si="27"/>
        <v>0</v>
      </c>
      <c r="H320" s="7">
        <f t="shared" si="28"/>
        <v>0</v>
      </c>
      <c r="I320" s="7">
        <f t="shared" si="29"/>
        <v>0</v>
      </c>
    </row>
    <row r="321" spans="1:9" x14ac:dyDescent="0.25">
      <c r="A321" s="5">
        <v>314</v>
      </c>
      <c r="B321" s="5">
        <f>'Financni toky měsíční'!E318</f>
        <v>0</v>
      </c>
      <c r="C321" s="52">
        <f>'Financni toky měsíční'!D318</f>
        <v>0</v>
      </c>
      <c r="D321" s="54">
        <f>'Čisté uš. náklady měsíční'!E321</f>
        <v>1.2974061352388722</v>
      </c>
      <c r="E321" s="54">
        <f t="shared" si="25"/>
        <v>0.77076866899190732</v>
      </c>
      <c r="F321" s="6">
        <f t="shared" si="26"/>
        <v>0</v>
      </c>
      <c r="G321" s="6">
        <f t="shared" si="27"/>
        <v>0</v>
      </c>
      <c r="H321" s="7">
        <f t="shared" si="28"/>
        <v>0</v>
      </c>
      <c r="I321" s="7">
        <f t="shared" si="29"/>
        <v>0</v>
      </c>
    </row>
    <row r="322" spans="1:9" x14ac:dyDescent="0.25">
      <c r="A322" s="5">
        <v>315</v>
      </c>
      <c r="B322" s="5">
        <f>'Financni toky měsíční'!E319</f>
        <v>0</v>
      </c>
      <c r="C322" s="52">
        <f>'Financni toky měsíční'!D319</f>
        <v>0</v>
      </c>
      <c r="D322" s="54">
        <f>'Čisté uš. náklady měsíční'!E322</f>
        <v>1.2984823830778394</v>
      </c>
      <c r="E322" s="54">
        <f t="shared" si="25"/>
        <v>0.77012981695574811</v>
      </c>
      <c r="F322" s="6">
        <f t="shared" si="26"/>
        <v>0</v>
      </c>
      <c r="G322" s="6">
        <f t="shared" si="27"/>
        <v>0</v>
      </c>
      <c r="H322" s="7">
        <f t="shared" si="28"/>
        <v>0</v>
      </c>
      <c r="I322" s="7">
        <f t="shared" si="29"/>
        <v>0</v>
      </c>
    </row>
    <row r="323" spans="1:9" x14ac:dyDescent="0.25">
      <c r="A323" s="5">
        <v>316</v>
      </c>
      <c r="B323" s="5">
        <f>'Financni toky měsíční'!E320</f>
        <v>0</v>
      </c>
      <c r="C323" s="52">
        <f>'Financni toky měsíční'!D320</f>
        <v>0</v>
      </c>
      <c r="D323" s="54">
        <f>'Čisté uš. náklady měsíční'!E323</f>
        <v>1.2995595237054096</v>
      </c>
      <c r="E323" s="54">
        <f t="shared" si="25"/>
        <v>0.76949149443245113</v>
      </c>
      <c r="F323" s="6">
        <f t="shared" si="26"/>
        <v>0</v>
      </c>
      <c r="G323" s="6">
        <f t="shared" si="27"/>
        <v>0</v>
      </c>
      <c r="H323" s="7">
        <f t="shared" si="28"/>
        <v>0</v>
      </c>
      <c r="I323" s="7">
        <f t="shared" si="29"/>
        <v>0</v>
      </c>
    </row>
    <row r="324" spans="1:9" x14ac:dyDescent="0.25">
      <c r="A324" s="5">
        <v>317</v>
      </c>
      <c r="B324" s="5">
        <f>'Financni toky měsíční'!E321</f>
        <v>0</v>
      </c>
      <c r="C324" s="52">
        <f>'Financni toky měsíční'!D321</f>
        <v>0</v>
      </c>
      <c r="D324" s="54">
        <f>'Čisté uš. náklady měsíční'!E324</f>
        <v>1.3006375578621849</v>
      </c>
      <c r="E324" s="54">
        <f t="shared" si="25"/>
        <v>0.76885370098312944</v>
      </c>
      <c r="F324" s="6">
        <f t="shared" si="26"/>
        <v>0</v>
      </c>
      <c r="G324" s="6">
        <f t="shared" si="27"/>
        <v>0</v>
      </c>
      <c r="H324" s="7">
        <f t="shared" si="28"/>
        <v>0</v>
      </c>
      <c r="I324" s="7">
        <f t="shared" si="29"/>
        <v>0</v>
      </c>
    </row>
    <row r="325" spans="1:9" x14ac:dyDescent="0.25">
      <c r="A325" s="5">
        <v>318</v>
      </c>
      <c r="B325" s="5">
        <f>'Financni toky měsíční'!E322</f>
        <v>0</v>
      </c>
      <c r="C325" s="52">
        <f>'Financni toky měsíční'!D322</f>
        <v>0</v>
      </c>
      <c r="D325" s="54">
        <f>'Čisté uš. náklady měsíční'!E325</f>
        <v>1.3017164862893817</v>
      </c>
      <c r="E325" s="54">
        <f t="shared" si="25"/>
        <v>0.76821643616925983</v>
      </c>
      <c r="F325" s="6">
        <f t="shared" si="26"/>
        <v>0</v>
      </c>
      <c r="G325" s="6">
        <f t="shared" si="27"/>
        <v>0</v>
      </c>
      <c r="H325" s="7">
        <f t="shared" si="28"/>
        <v>0</v>
      </c>
      <c r="I325" s="7">
        <f t="shared" si="29"/>
        <v>0</v>
      </c>
    </row>
    <row r="326" spans="1:9" x14ac:dyDescent="0.25">
      <c r="A326" s="5">
        <v>319</v>
      </c>
      <c r="B326" s="5">
        <f>'Financni toky měsíční'!E323</f>
        <v>0</v>
      </c>
      <c r="C326" s="52">
        <f>'Financni toky měsíční'!D323</f>
        <v>0</v>
      </c>
      <c r="D326" s="54">
        <f>'Čisté uš. náklady měsíční'!E326</f>
        <v>1.3027963097288315</v>
      </c>
      <c r="E326" s="54">
        <f t="shared" si="25"/>
        <v>0.76757969955268246</v>
      </c>
      <c r="F326" s="6">
        <f t="shared" si="26"/>
        <v>0</v>
      </c>
      <c r="G326" s="6">
        <f t="shared" si="27"/>
        <v>0</v>
      </c>
      <c r="H326" s="7">
        <f t="shared" si="28"/>
        <v>0</v>
      </c>
      <c r="I326" s="7">
        <f t="shared" si="29"/>
        <v>0</v>
      </c>
    </row>
    <row r="327" spans="1:9" x14ac:dyDescent="0.25">
      <c r="A327" s="5">
        <v>320</v>
      </c>
      <c r="B327" s="5">
        <f>'Financni toky měsíční'!E324</f>
        <v>0</v>
      </c>
      <c r="C327" s="52">
        <f>'Financni toky měsíční'!D324</f>
        <v>0</v>
      </c>
      <c r="D327" s="54">
        <f>'Čisté uš. náklady měsíční'!E327</f>
        <v>1.3038770289229813</v>
      </c>
      <c r="E327" s="54">
        <f t="shared" si="25"/>
        <v>0.76694349069560075</v>
      </c>
      <c r="F327" s="6">
        <f t="shared" si="26"/>
        <v>0</v>
      </c>
      <c r="G327" s="6">
        <f t="shared" si="27"/>
        <v>0</v>
      </c>
      <c r="H327" s="7">
        <f t="shared" si="28"/>
        <v>0</v>
      </c>
      <c r="I327" s="7">
        <f t="shared" si="29"/>
        <v>0</v>
      </c>
    </row>
    <row r="328" spans="1:9" x14ac:dyDescent="0.25">
      <c r="A328" s="5">
        <v>321</v>
      </c>
      <c r="B328" s="5">
        <f>'Financni toky měsíční'!E325</f>
        <v>0</v>
      </c>
      <c r="C328" s="52">
        <f>'Financni toky měsíční'!D325</f>
        <v>0</v>
      </c>
      <c r="D328" s="54">
        <f>'Čisté uš. náklady měsíční'!E328</f>
        <v>1.3049586446148935</v>
      </c>
      <c r="E328" s="54">
        <f t="shared" si="25"/>
        <v>0.76630780916058083</v>
      </c>
      <c r="F328" s="6">
        <f t="shared" si="26"/>
        <v>0</v>
      </c>
      <c r="G328" s="6">
        <f t="shared" si="27"/>
        <v>0</v>
      </c>
      <c r="H328" s="7">
        <f t="shared" si="28"/>
        <v>0</v>
      </c>
      <c r="I328" s="7">
        <f t="shared" si="29"/>
        <v>0</v>
      </c>
    </row>
    <row r="329" spans="1:9" x14ac:dyDescent="0.25">
      <c r="A329" s="5">
        <v>322</v>
      </c>
      <c r="B329" s="5">
        <f>'Financni toky měsíční'!E326</f>
        <v>0</v>
      </c>
      <c r="C329" s="52">
        <f>'Financni toky měsíční'!D326</f>
        <v>0</v>
      </c>
      <c r="D329" s="54">
        <f>'Čisté uš. náklady měsíční'!E329</f>
        <v>1.3060411575482471</v>
      </c>
      <c r="E329" s="54">
        <f t="shared" si="25"/>
        <v>0.76567265451055166</v>
      </c>
      <c r="F329" s="6">
        <f t="shared" si="26"/>
        <v>0</v>
      </c>
      <c r="G329" s="6">
        <f t="shared" si="27"/>
        <v>0</v>
      </c>
      <c r="H329" s="7">
        <f t="shared" si="28"/>
        <v>0</v>
      </c>
      <c r="I329" s="7">
        <f t="shared" si="29"/>
        <v>0</v>
      </c>
    </row>
    <row r="330" spans="1:9" x14ac:dyDescent="0.25">
      <c r="A330" s="5">
        <v>323</v>
      </c>
      <c r="B330" s="5">
        <f>'Financni toky měsíční'!E327</f>
        <v>0</v>
      </c>
      <c r="C330" s="52">
        <f>'Financni toky měsíční'!D327</f>
        <v>0</v>
      </c>
      <c r="D330" s="54">
        <f>'Čisté uš. náklady měsíční'!E330</f>
        <v>1.3071245684673383</v>
      </c>
      <c r="E330" s="54">
        <f t="shared" si="25"/>
        <v>0.76503802630880435</v>
      </c>
      <c r="F330" s="6">
        <f t="shared" si="26"/>
        <v>0</v>
      </c>
      <c r="G330" s="6">
        <f t="shared" si="27"/>
        <v>0</v>
      </c>
      <c r="H330" s="7">
        <f t="shared" si="28"/>
        <v>0</v>
      </c>
      <c r="I330" s="7">
        <f t="shared" si="29"/>
        <v>0</v>
      </c>
    </row>
    <row r="331" spans="1:9" x14ac:dyDescent="0.25">
      <c r="A331" s="5">
        <v>324</v>
      </c>
      <c r="B331" s="5">
        <f>'Financni toky měsíční'!E328</f>
        <v>0</v>
      </c>
      <c r="C331" s="52">
        <f>'Financni toky měsíční'!D328</f>
        <v>0</v>
      </c>
      <c r="D331" s="54">
        <f>'Čisté uš. náklady měsíční'!E331</f>
        <v>1.3082088781170802</v>
      </c>
      <c r="E331" s="54">
        <f t="shared" si="25"/>
        <v>0.76440392411899183</v>
      </c>
      <c r="F331" s="6">
        <f t="shared" si="26"/>
        <v>0</v>
      </c>
      <c r="G331" s="6">
        <f t="shared" si="27"/>
        <v>0</v>
      </c>
      <c r="H331" s="7">
        <f t="shared" si="28"/>
        <v>0</v>
      </c>
      <c r="I331" s="7">
        <f t="shared" si="29"/>
        <v>0</v>
      </c>
    </row>
    <row r="332" spans="1:9" x14ac:dyDescent="0.25">
      <c r="A332" s="5">
        <v>325</v>
      </c>
      <c r="B332" s="5">
        <f>'Financni toky měsíční'!E329</f>
        <v>0</v>
      </c>
      <c r="C332" s="52">
        <f>'Financni toky měsíční'!D329</f>
        <v>0</v>
      </c>
      <c r="D332" s="54">
        <f>'Čisté uš. náklady měsíční'!E332</f>
        <v>1.3092940872430046</v>
      </c>
      <c r="E332" s="54">
        <f t="shared" si="25"/>
        <v>0.76377034750512884</v>
      </c>
      <c r="F332" s="6">
        <f t="shared" si="26"/>
        <v>0</v>
      </c>
      <c r="G332" s="6">
        <f t="shared" si="27"/>
        <v>0</v>
      </c>
      <c r="H332" s="7">
        <f t="shared" si="28"/>
        <v>0</v>
      </c>
      <c r="I332" s="7">
        <f t="shared" si="29"/>
        <v>0</v>
      </c>
    </row>
    <row r="333" spans="1:9" x14ac:dyDescent="0.25">
      <c r="A333" s="5">
        <v>326</v>
      </c>
      <c r="B333" s="5">
        <f>'Financni toky měsíční'!E330</f>
        <v>0</v>
      </c>
      <c r="C333" s="52">
        <f>'Financni toky měsíční'!D330</f>
        <v>0</v>
      </c>
      <c r="D333" s="54">
        <f>'Čisté uš. náklady měsíční'!E333</f>
        <v>1.3103801965912609</v>
      </c>
      <c r="E333" s="54">
        <f t="shared" si="25"/>
        <v>0.76313729603159142</v>
      </c>
      <c r="F333" s="6">
        <f t="shared" si="26"/>
        <v>0</v>
      </c>
      <c r="G333" s="6">
        <f t="shared" si="27"/>
        <v>0</v>
      </c>
      <c r="H333" s="7">
        <f t="shared" si="28"/>
        <v>0</v>
      </c>
      <c r="I333" s="7">
        <f t="shared" si="29"/>
        <v>0</v>
      </c>
    </row>
    <row r="334" spans="1:9" x14ac:dyDescent="0.25">
      <c r="A334" s="5">
        <v>327</v>
      </c>
      <c r="B334" s="5">
        <f>'Financni toky měsíční'!E331</f>
        <v>0</v>
      </c>
      <c r="C334" s="52">
        <f>'Financni toky měsíční'!D331</f>
        <v>0</v>
      </c>
      <c r="D334" s="54">
        <f>'Čisté uš. náklady měsíční'!E334</f>
        <v>1.3114672069086177</v>
      </c>
      <c r="E334" s="54">
        <f t="shared" si="25"/>
        <v>0.76250476926311694</v>
      </c>
      <c r="F334" s="6">
        <f t="shared" si="26"/>
        <v>0</v>
      </c>
      <c r="G334" s="6">
        <f t="shared" si="27"/>
        <v>0</v>
      </c>
      <c r="H334" s="7">
        <f t="shared" si="28"/>
        <v>0</v>
      </c>
      <c r="I334" s="7">
        <f t="shared" si="29"/>
        <v>0</v>
      </c>
    </row>
    <row r="335" spans="1:9" x14ac:dyDescent="0.25">
      <c r="A335" s="5">
        <v>328</v>
      </c>
      <c r="B335" s="5">
        <f>'Financni toky měsíční'!E332</f>
        <v>0</v>
      </c>
      <c r="C335" s="52">
        <f>'Financni toky měsíční'!D332</f>
        <v>0</v>
      </c>
      <c r="D335" s="54">
        <f>'Čisté uš. náklady měsíční'!E335</f>
        <v>1.3125551189424636</v>
      </c>
      <c r="E335" s="54">
        <f t="shared" si="25"/>
        <v>0.7618727667648032</v>
      </c>
      <c r="F335" s="6">
        <f t="shared" si="26"/>
        <v>0</v>
      </c>
      <c r="G335" s="6">
        <f t="shared" si="27"/>
        <v>0</v>
      </c>
      <c r="H335" s="7">
        <f t="shared" si="28"/>
        <v>0</v>
      </c>
      <c r="I335" s="7">
        <f t="shared" si="29"/>
        <v>0</v>
      </c>
    </row>
    <row r="336" spans="1:9" x14ac:dyDescent="0.25">
      <c r="A336" s="5">
        <v>329</v>
      </c>
      <c r="B336" s="5">
        <f>'Financni toky měsíční'!E333</f>
        <v>0</v>
      </c>
      <c r="C336" s="52">
        <f>'Financni toky měsíční'!D333</f>
        <v>0</v>
      </c>
      <c r="D336" s="54">
        <f>'Čisté uš. náklady měsíční'!E336</f>
        <v>1.3136439334408068</v>
      </c>
      <c r="E336" s="54">
        <f t="shared" si="25"/>
        <v>0.76124128810210834</v>
      </c>
      <c r="F336" s="6">
        <f t="shared" si="26"/>
        <v>0</v>
      </c>
      <c r="G336" s="6">
        <f t="shared" si="27"/>
        <v>0</v>
      </c>
      <c r="H336" s="7">
        <f t="shared" si="28"/>
        <v>0</v>
      </c>
      <c r="I336" s="7">
        <f t="shared" si="29"/>
        <v>0</v>
      </c>
    </row>
    <row r="337" spans="1:9" x14ac:dyDescent="0.25">
      <c r="A337" s="5">
        <v>330</v>
      </c>
      <c r="B337" s="5">
        <f>'Financni toky měsíční'!E334</f>
        <v>0</v>
      </c>
      <c r="C337" s="52">
        <f>'Financni toky měsíční'!D334</f>
        <v>0</v>
      </c>
      <c r="D337" s="54">
        <f>'Čisté uš. náklady měsíční'!E337</f>
        <v>1.3147336511522756</v>
      </c>
      <c r="E337" s="54">
        <f t="shared" si="25"/>
        <v>0.76061033284085133</v>
      </c>
      <c r="F337" s="6">
        <f t="shared" si="26"/>
        <v>0</v>
      </c>
      <c r="G337" s="6">
        <f t="shared" si="27"/>
        <v>0</v>
      </c>
      <c r="H337" s="7">
        <f t="shared" si="28"/>
        <v>0</v>
      </c>
      <c r="I337" s="7">
        <f t="shared" si="29"/>
        <v>0</v>
      </c>
    </row>
    <row r="338" spans="1:9" x14ac:dyDescent="0.25">
      <c r="A338" s="5">
        <v>331</v>
      </c>
      <c r="B338" s="5">
        <f>'Financni toky měsíční'!E335</f>
        <v>0</v>
      </c>
      <c r="C338" s="52">
        <f>'Financni toky měsíční'!D335</f>
        <v>0</v>
      </c>
      <c r="D338" s="54">
        <f>'Čisté uš. náklady měsíční'!E338</f>
        <v>1.31582427282612</v>
      </c>
      <c r="E338" s="54">
        <f t="shared" si="25"/>
        <v>0.75997990054721032</v>
      </c>
      <c r="F338" s="6">
        <f t="shared" si="26"/>
        <v>0</v>
      </c>
      <c r="G338" s="6">
        <f t="shared" si="27"/>
        <v>0</v>
      </c>
      <c r="H338" s="7">
        <f t="shared" si="28"/>
        <v>0</v>
      </c>
      <c r="I338" s="7">
        <f t="shared" si="29"/>
        <v>0</v>
      </c>
    </row>
    <row r="339" spans="1:9" x14ac:dyDescent="0.25">
      <c r="A339" s="5">
        <v>332</v>
      </c>
      <c r="B339" s="5">
        <f>'Financni toky měsíční'!E336</f>
        <v>0</v>
      </c>
      <c r="C339" s="52">
        <f>'Financni toky měsíční'!D336</f>
        <v>0</v>
      </c>
      <c r="D339" s="54">
        <f>'Čisté uš. náklady měsíční'!E339</f>
        <v>1.3169157992122111</v>
      </c>
      <c r="E339" s="54">
        <f t="shared" si="25"/>
        <v>0.75934999078772347</v>
      </c>
      <c r="F339" s="6">
        <f t="shared" si="26"/>
        <v>0</v>
      </c>
      <c r="G339" s="6">
        <f t="shared" si="27"/>
        <v>0</v>
      </c>
      <c r="H339" s="7">
        <f t="shared" si="28"/>
        <v>0</v>
      </c>
      <c r="I339" s="7">
        <f t="shared" si="29"/>
        <v>0</v>
      </c>
    </row>
    <row r="340" spans="1:9" x14ac:dyDescent="0.25">
      <c r="A340" s="5">
        <v>333</v>
      </c>
      <c r="B340" s="5">
        <f>'Financni toky měsíční'!E337</f>
        <v>0</v>
      </c>
      <c r="C340" s="52">
        <f>'Financni toky měsíční'!D337</f>
        <v>0</v>
      </c>
      <c r="D340" s="54">
        <f>'Čisté uš. náklady měsíční'!E340</f>
        <v>1.3180082310610424</v>
      </c>
      <c r="E340" s="54">
        <f t="shared" si="25"/>
        <v>0.75872060312928802</v>
      </c>
      <c r="F340" s="6">
        <f t="shared" si="26"/>
        <v>0</v>
      </c>
      <c r="G340" s="6">
        <f t="shared" si="27"/>
        <v>0</v>
      </c>
      <c r="H340" s="7">
        <f t="shared" si="28"/>
        <v>0</v>
      </c>
      <c r="I340" s="7">
        <f t="shared" si="29"/>
        <v>0</v>
      </c>
    </row>
    <row r="341" spans="1:9" x14ac:dyDescent="0.25">
      <c r="A341" s="5">
        <v>334</v>
      </c>
      <c r="B341" s="5">
        <f>'Financni toky měsíční'!E338</f>
        <v>0</v>
      </c>
      <c r="C341" s="52">
        <f>'Financni toky měsíční'!D338</f>
        <v>0</v>
      </c>
      <c r="D341" s="54">
        <f>'Čisté uš. náklady měsíční'!E341</f>
        <v>1.3191015691237296</v>
      </c>
      <c r="E341" s="54">
        <f t="shared" si="25"/>
        <v>0.75809173713916012</v>
      </c>
      <c r="F341" s="6">
        <f t="shared" si="26"/>
        <v>0</v>
      </c>
      <c r="G341" s="6">
        <f t="shared" si="27"/>
        <v>0</v>
      </c>
      <c r="H341" s="7">
        <f t="shared" si="28"/>
        <v>0</v>
      </c>
      <c r="I341" s="7">
        <f t="shared" si="29"/>
        <v>0</v>
      </c>
    </row>
    <row r="342" spans="1:9" x14ac:dyDescent="0.25">
      <c r="A342" s="5">
        <v>335</v>
      </c>
      <c r="B342" s="5">
        <f>'Financni toky měsíční'!E339</f>
        <v>0</v>
      </c>
      <c r="C342" s="52">
        <f>'Financni toky měsíční'!D339</f>
        <v>0</v>
      </c>
      <c r="D342" s="54">
        <f>'Čisté uš. náklady měsíční'!E342</f>
        <v>1.3201958141520118</v>
      </c>
      <c r="E342" s="54">
        <f t="shared" si="25"/>
        <v>0.75746339238495464</v>
      </c>
      <c r="F342" s="6">
        <f t="shared" si="26"/>
        <v>0</v>
      </c>
      <c r="G342" s="6">
        <f t="shared" si="27"/>
        <v>0</v>
      </c>
      <c r="H342" s="7">
        <f t="shared" si="28"/>
        <v>0</v>
      </c>
      <c r="I342" s="7">
        <f t="shared" si="29"/>
        <v>0</v>
      </c>
    </row>
    <row r="343" spans="1:9" x14ac:dyDescent="0.25">
      <c r="A343" s="5">
        <v>336</v>
      </c>
      <c r="B343" s="5">
        <f>'Financni toky měsíční'!E340</f>
        <v>0</v>
      </c>
      <c r="C343" s="52">
        <f>'Financni toky měsíční'!D340</f>
        <v>0</v>
      </c>
      <c r="D343" s="54">
        <f>'Čisté uš. náklady měsíční'!E343</f>
        <v>1.3212909668982511</v>
      </c>
      <c r="E343" s="54">
        <f t="shared" si="25"/>
        <v>0.75683556843464528</v>
      </c>
      <c r="F343" s="6">
        <f t="shared" si="26"/>
        <v>0</v>
      </c>
      <c r="G343" s="6">
        <f t="shared" si="27"/>
        <v>0</v>
      </c>
      <c r="H343" s="7">
        <f t="shared" si="28"/>
        <v>0</v>
      </c>
      <c r="I343" s="7">
        <f t="shared" si="29"/>
        <v>0</v>
      </c>
    </row>
    <row r="344" spans="1:9" x14ac:dyDescent="0.25">
      <c r="A344" s="5">
        <v>337</v>
      </c>
      <c r="B344" s="5">
        <f>'Financni toky měsíční'!E341</f>
        <v>0</v>
      </c>
      <c r="C344" s="52">
        <f>'Financni toky měsíční'!D341</f>
        <v>0</v>
      </c>
      <c r="D344" s="54">
        <f>'Čisté uš. náklady měsíční'!E344</f>
        <v>1.3223870281154346</v>
      </c>
      <c r="E344" s="54">
        <f t="shared" si="25"/>
        <v>0.75620826485656312</v>
      </c>
      <c r="F344" s="6">
        <f t="shared" si="26"/>
        <v>0</v>
      </c>
      <c r="G344" s="6">
        <f t="shared" si="27"/>
        <v>0</v>
      </c>
      <c r="H344" s="7">
        <f t="shared" si="28"/>
        <v>0</v>
      </c>
      <c r="I344" s="7">
        <f t="shared" si="29"/>
        <v>0</v>
      </c>
    </row>
    <row r="345" spans="1:9" x14ac:dyDescent="0.25">
      <c r="A345" s="5">
        <v>338</v>
      </c>
      <c r="B345" s="5">
        <f>'Financni toky měsíční'!E342</f>
        <v>0</v>
      </c>
      <c r="C345" s="52">
        <f>'Financni toky měsíční'!D342</f>
        <v>0</v>
      </c>
      <c r="D345" s="54">
        <f>'Čisté uš. náklady měsíční'!E345</f>
        <v>1.3234839985571736</v>
      </c>
      <c r="E345" s="54">
        <f t="shared" si="25"/>
        <v>0.75558148121939739</v>
      </c>
      <c r="F345" s="6">
        <f t="shared" si="26"/>
        <v>0</v>
      </c>
      <c r="G345" s="6">
        <f t="shared" si="27"/>
        <v>0</v>
      </c>
      <c r="H345" s="7">
        <f t="shared" si="28"/>
        <v>0</v>
      </c>
      <c r="I345" s="7">
        <f t="shared" si="29"/>
        <v>0</v>
      </c>
    </row>
    <row r="346" spans="1:9" x14ac:dyDescent="0.25">
      <c r="A346" s="5">
        <v>339</v>
      </c>
      <c r="B346" s="5">
        <f>'Financni toky měsíční'!E343</f>
        <v>0</v>
      </c>
      <c r="C346" s="52">
        <f>'Financni toky měsíční'!D343</f>
        <v>0</v>
      </c>
      <c r="D346" s="54">
        <f>'Čisté uš. náklady měsíční'!E346</f>
        <v>1.324581878977704</v>
      </c>
      <c r="E346" s="54">
        <f t="shared" si="25"/>
        <v>0.75495521709219493</v>
      </c>
      <c r="F346" s="6">
        <f t="shared" si="26"/>
        <v>0</v>
      </c>
      <c r="G346" s="6">
        <f t="shared" si="27"/>
        <v>0</v>
      </c>
      <c r="H346" s="7">
        <f t="shared" si="28"/>
        <v>0</v>
      </c>
      <c r="I346" s="7">
        <f t="shared" si="29"/>
        <v>0</v>
      </c>
    </row>
    <row r="347" spans="1:9" x14ac:dyDescent="0.25">
      <c r="A347" s="5">
        <v>340</v>
      </c>
      <c r="B347" s="5">
        <f>'Financni toky měsíční'!E344</f>
        <v>0</v>
      </c>
      <c r="C347" s="52">
        <f>'Financni toky měsíční'!D344</f>
        <v>0</v>
      </c>
      <c r="D347" s="54">
        <f>'Čisté uš. náklady měsíční'!E347</f>
        <v>1.3256806701318884</v>
      </c>
      <c r="E347" s="54">
        <f t="shared" si="25"/>
        <v>0.75432947204435941</v>
      </c>
      <c r="F347" s="6">
        <f t="shared" si="26"/>
        <v>0</v>
      </c>
      <c r="G347" s="6">
        <f t="shared" si="27"/>
        <v>0</v>
      </c>
      <c r="H347" s="7">
        <f t="shared" si="28"/>
        <v>0</v>
      </c>
      <c r="I347" s="7">
        <f t="shared" si="29"/>
        <v>0</v>
      </c>
    </row>
    <row r="348" spans="1:9" x14ac:dyDescent="0.25">
      <c r="A348" s="5">
        <v>341</v>
      </c>
      <c r="B348" s="5">
        <f>'Financni toky měsíční'!E345</f>
        <v>0</v>
      </c>
      <c r="C348" s="52">
        <f>'Financni toky měsíční'!D345</f>
        <v>0</v>
      </c>
      <c r="D348" s="54">
        <f>'Čisté uš. náklady měsíční'!E348</f>
        <v>1.3267803727752148</v>
      </c>
      <c r="E348" s="54">
        <f t="shared" si="25"/>
        <v>0.75370424564565186</v>
      </c>
      <c r="F348" s="6">
        <f t="shared" si="26"/>
        <v>0</v>
      </c>
      <c r="G348" s="6">
        <f t="shared" si="27"/>
        <v>0</v>
      </c>
      <c r="H348" s="7">
        <f t="shared" si="28"/>
        <v>0</v>
      </c>
      <c r="I348" s="7">
        <f t="shared" si="29"/>
        <v>0</v>
      </c>
    </row>
    <row r="349" spans="1:9" x14ac:dyDescent="0.25">
      <c r="A349" s="5">
        <v>342</v>
      </c>
      <c r="B349" s="5">
        <f>'Financni toky měsíční'!E346</f>
        <v>0</v>
      </c>
      <c r="C349" s="52">
        <f>'Financni toky měsíční'!D346</f>
        <v>0</v>
      </c>
      <c r="D349" s="54">
        <f>'Čisté uš. náklady měsíční'!E349</f>
        <v>1.3278809876637983</v>
      </c>
      <c r="E349" s="54">
        <f t="shared" si="25"/>
        <v>0.7530795374661895</v>
      </c>
      <c r="F349" s="6">
        <f t="shared" si="26"/>
        <v>0</v>
      </c>
      <c r="G349" s="6">
        <f t="shared" si="27"/>
        <v>0</v>
      </c>
      <c r="H349" s="7">
        <f t="shared" si="28"/>
        <v>0</v>
      </c>
      <c r="I349" s="7">
        <f t="shared" si="29"/>
        <v>0</v>
      </c>
    </row>
    <row r="350" spans="1:9" x14ac:dyDescent="0.25">
      <c r="A350" s="5">
        <v>343</v>
      </c>
      <c r="B350" s="5">
        <f>'Financni toky měsíční'!E347</f>
        <v>0</v>
      </c>
      <c r="C350" s="52">
        <f>'Financni toky měsíční'!D347</f>
        <v>0</v>
      </c>
      <c r="D350" s="54">
        <f>'Čisté uš. náklady měsíční'!E350</f>
        <v>1.3289825155543811</v>
      </c>
      <c r="E350" s="54">
        <f t="shared" si="25"/>
        <v>0.7524553470764459</v>
      </c>
      <c r="F350" s="6">
        <f t="shared" si="26"/>
        <v>0</v>
      </c>
      <c r="G350" s="6">
        <f t="shared" si="27"/>
        <v>0</v>
      </c>
      <c r="H350" s="7">
        <f t="shared" si="28"/>
        <v>0</v>
      </c>
      <c r="I350" s="7">
        <f t="shared" si="29"/>
        <v>0</v>
      </c>
    </row>
    <row r="351" spans="1:9" x14ac:dyDescent="0.25">
      <c r="A351" s="5">
        <v>344</v>
      </c>
      <c r="B351" s="5">
        <f>'Financni toky měsíční'!E348</f>
        <v>0</v>
      </c>
      <c r="C351" s="52">
        <f>'Financni toky měsíční'!D348</f>
        <v>0</v>
      </c>
      <c r="D351" s="54">
        <f>'Čisté uš. náklady měsíční'!E351</f>
        <v>1.3300849572043334</v>
      </c>
      <c r="E351" s="54">
        <f t="shared" si="25"/>
        <v>0.75183167404725082</v>
      </c>
      <c r="F351" s="6">
        <f t="shared" si="26"/>
        <v>0</v>
      </c>
      <c r="G351" s="6">
        <f t="shared" si="27"/>
        <v>0</v>
      </c>
      <c r="H351" s="7">
        <f t="shared" si="28"/>
        <v>0</v>
      </c>
      <c r="I351" s="7">
        <f t="shared" si="29"/>
        <v>0</v>
      </c>
    </row>
    <row r="352" spans="1:9" x14ac:dyDescent="0.25">
      <c r="A352" s="5">
        <v>345</v>
      </c>
      <c r="B352" s="5">
        <f>'Financni toky měsíční'!E349</f>
        <v>0</v>
      </c>
      <c r="C352" s="52">
        <f>'Financni toky měsíční'!D349</f>
        <v>0</v>
      </c>
      <c r="D352" s="54">
        <f>'Čisté uš. náklady měsíční'!E352</f>
        <v>1.3311883133716529</v>
      </c>
      <c r="E352" s="54">
        <f t="shared" si="25"/>
        <v>0.75120851794979004</v>
      </c>
      <c r="F352" s="6">
        <f t="shared" si="26"/>
        <v>0</v>
      </c>
      <c r="G352" s="6">
        <f t="shared" si="27"/>
        <v>0</v>
      </c>
      <c r="H352" s="7">
        <f t="shared" si="28"/>
        <v>0</v>
      </c>
      <c r="I352" s="7">
        <f t="shared" si="29"/>
        <v>0</v>
      </c>
    </row>
    <row r="353" spans="1:9" x14ac:dyDescent="0.25">
      <c r="A353" s="5">
        <v>346</v>
      </c>
      <c r="B353" s="5">
        <f>'Financni toky měsíční'!E350</f>
        <v>0</v>
      </c>
      <c r="C353" s="52">
        <f>'Financni toky měsíční'!D350</f>
        <v>0</v>
      </c>
      <c r="D353" s="54">
        <f>'Čisté uš. náklady měsíční'!E353</f>
        <v>1.3322925848149669</v>
      </c>
      <c r="E353" s="54">
        <f t="shared" si="25"/>
        <v>0.75058587835560397</v>
      </c>
      <c r="F353" s="6">
        <f t="shared" si="26"/>
        <v>0</v>
      </c>
      <c r="G353" s="6">
        <f t="shared" si="27"/>
        <v>0</v>
      </c>
      <c r="H353" s="7">
        <f t="shared" si="28"/>
        <v>0</v>
      </c>
      <c r="I353" s="7">
        <f t="shared" si="29"/>
        <v>0</v>
      </c>
    </row>
    <row r="354" spans="1:9" x14ac:dyDescent="0.25">
      <c r="A354" s="5">
        <v>347</v>
      </c>
      <c r="B354" s="5">
        <f>'Financni toky měsíční'!E351</f>
        <v>0</v>
      </c>
      <c r="C354" s="52">
        <f>'Financni toky měsíční'!D351</f>
        <v>0</v>
      </c>
      <c r="D354" s="54">
        <f>'Čisté uš. náklady měsíční'!E354</f>
        <v>1.333397772293532</v>
      </c>
      <c r="E354" s="54">
        <f t="shared" si="25"/>
        <v>0.74996375483658873</v>
      </c>
      <c r="F354" s="6">
        <f t="shared" si="26"/>
        <v>0</v>
      </c>
      <c r="G354" s="6">
        <f t="shared" si="27"/>
        <v>0</v>
      </c>
      <c r="H354" s="7">
        <f t="shared" si="28"/>
        <v>0</v>
      </c>
      <c r="I354" s="7">
        <f t="shared" si="29"/>
        <v>0</v>
      </c>
    </row>
    <row r="355" spans="1:9" x14ac:dyDescent="0.25">
      <c r="A355" s="5">
        <v>348</v>
      </c>
      <c r="B355" s="5">
        <f>'Financni toky měsíční'!E352</f>
        <v>0</v>
      </c>
      <c r="C355" s="52">
        <f>'Financni toky měsíční'!D352</f>
        <v>0</v>
      </c>
      <c r="D355" s="54">
        <f>'Čisté uš. náklady měsíční'!E355</f>
        <v>1.3345038765672337</v>
      </c>
      <c r="E355" s="54">
        <f t="shared" si="25"/>
        <v>0.74934214696499535</v>
      </c>
      <c r="F355" s="6">
        <f t="shared" si="26"/>
        <v>0</v>
      </c>
      <c r="G355" s="6">
        <f t="shared" si="27"/>
        <v>0</v>
      </c>
      <c r="H355" s="7">
        <f t="shared" si="28"/>
        <v>0</v>
      </c>
      <c r="I355" s="7">
        <f t="shared" si="29"/>
        <v>0</v>
      </c>
    </row>
    <row r="356" spans="1:9" x14ac:dyDescent="0.25">
      <c r="A356" s="5">
        <v>349</v>
      </c>
      <c r="B356" s="5">
        <f>'Financni toky měsíční'!E353</f>
        <v>0</v>
      </c>
      <c r="C356" s="52">
        <f>'Financni toky měsíční'!D353</f>
        <v>0</v>
      </c>
      <c r="D356" s="54">
        <f>'Čisté uš. náklady měsíční'!E356</f>
        <v>1.3356108983965889</v>
      </c>
      <c r="E356" s="54">
        <f t="shared" si="25"/>
        <v>0.74872105431342895</v>
      </c>
      <c r="F356" s="6">
        <f t="shared" si="26"/>
        <v>0</v>
      </c>
      <c r="G356" s="6">
        <f t="shared" si="27"/>
        <v>0</v>
      </c>
      <c r="H356" s="7">
        <f t="shared" si="28"/>
        <v>0</v>
      </c>
      <c r="I356" s="7">
        <f t="shared" si="29"/>
        <v>0</v>
      </c>
    </row>
    <row r="357" spans="1:9" x14ac:dyDescent="0.25">
      <c r="A357" s="5">
        <v>350</v>
      </c>
      <c r="B357" s="5">
        <f>'Financni toky měsíční'!E354</f>
        <v>0</v>
      </c>
      <c r="C357" s="52">
        <f>'Financni toky měsíční'!D354</f>
        <v>0</v>
      </c>
      <c r="D357" s="54">
        <f>'Čisté uš. náklady měsíční'!E357</f>
        <v>1.3367188385427453</v>
      </c>
      <c r="E357" s="54">
        <f t="shared" si="25"/>
        <v>0.7481004764548489</v>
      </c>
      <c r="F357" s="6">
        <f t="shared" si="26"/>
        <v>0</v>
      </c>
      <c r="G357" s="6">
        <f t="shared" si="27"/>
        <v>0</v>
      </c>
      <c r="H357" s="7">
        <f t="shared" si="28"/>
        <v>0</v>
      </c>
      <c r="I357" s="7">
        <f t="shared" si="29"/>
        <v>0</v>
      </c>
    </row>
    <row r="358" spans="1:9" x14ac:dyDescent="0.25">
      <c r="A358" s="5">
        <v>351</v>
      </c>
      <c r="B358" s="5">
        <f>'Financni toky měsíční'!E355</f>
        <v>0</v>
      </c>
      <c r="C358" s="52">
        <f>'Financni toky měsíční'!D355</f>
        <v>0</v>
      </c>
      <c r="D358" s="54">
        <f>'Čisté uš. náklady měsíční'!E358</f>
        <v>1.337827697767481</v>
      </c>
      <c r="E358" s="54">
        <f t="shared" ref="E358:E367" si="30">1/D358</f>
        <v>0.74748041296256929</v>
      </c>
      <c r="F358" s="6">
        <f t="shared" ref="F358:F367" si="31">B358*E358</f>
        <v>0</v>
      </c>
      <c r="G358" s="6">
        <f t="shared" ref="G358:G367" si="32">C358*E358</f>
        <v>0</v>
      </c>
      <c r="H358" s="7">
        <f t="shared" ref="H358:H367" si="33">F358-G358</f>
        <v>0</v>
      </c>
      <c r="I358" s="7">
        <f t="shared" ref="I358:I367" si="34">I357+H358</f>
        <v>0</v>
      </c>
    </row>
    <row r="359" spans="1:9" x14ac:dyDescent="0.25">
      <c r="A359" s="5">
        <v>352</v>
      </c>
      <c r="B359" s="5">
        <f>'Financni toky měsíční'!E356</f>
        <v>0</v>
      </c>
      <c r="C359" s="52">
        <f>'Financni toky měsíční'!D356</f>
        <v>0</v>
      </c>
      <c r="D359" s="54">
        <f>'Čisté uš. náklady měsíční'!E359</f>
        <v>1.3389374768332072</v>
      </c>
      <c r="E359" s="54">
        <f t="shared" si="30"/>
        <v>0.74686086341025693</v>
      </c>
      <c r="F359" s="6">
        <f t="shared" si="31"/>
        <v>0</v>
      </c>
      <c r="G359" s="6">
        <f t="shared" si="32"/>
        <v>0</v>
      </c>
      <c r="H359" s="7">
        <f t="shared" si="33"/>
        <v>0</v>
      </c>
      <c r="I359" s="7">
        <f t="shared" si="34"/>
        <v>0</v>
      </c>
    </row>
    <row r="360" spans="1:9" x14ac:dyDescent="0.25">
      <c r="A360" s="5">
        <v>353</v>
      </c>
      <c r="B360" s="5">
        <f>'Financni toky měsíční'!E357</f>
        <v>0</v>
      </c>
      <c r="C360" s="52">
        <f>'Financni toky měsíční'!D357</f>
        <v>0</v>
      </c>
      <c r="D360" s="54">
        <f>'Čisté uš. náklady měsíční'!E360</f>
        <v>1.340048176502967</v>
      </c>
      <c r="E360" s="54">
        <f t="shared" si="30"/>
        <v>0.74624182737193245</v>
      </c>
      <c r="F360" s="6">
        <f t="shared" si="31"/>
        <v>0</v>
      </c>
      <c r="G360" s="6">
        <f t="shared" si="32"/>
        <v>0</v>
      </c>
      <c r="H360" s="7">
        <f t="shared" si="33"/>
        <v>0</v>
      </c>
      <c r="I360" s="7">
        <f t="shared" si="34"/>
        <v>0</v>
      </c>
    </row>
    <row r="361" spans="1:9" x14ac:dyDescent="0.25">
      <c r="A361" s="5">
        <v>354</v>
      </c>
      <c r="B361" s="5">
        <f>'Financni toky měsíční'!E358</f>
        <v>0</v>
      </c>
      <c r="C361" s="52">
        <f>'Financni toky měsíční'!D358</f>
        <v>0</v>
      </c>
      <c r="D361" s="54">
        <f>'Čisté uš. náklady měsíční'!E361</f>
        <v>1.3411597975404363</v>
      </c>
      <c r="E361" s="54">
        <f t="shared" si="30"/>
        <v>0.74562330442196967</v>
      </c>
      <c r="F361" s="6">
        <f t="shared" si="31"/>
        <v>0</v>
      </c>
      <c r="G361" s="6">
        <f t="shared" si="32"/>
        <v>0</v>
      </c>
      <c r="H361" s="7">
        <f t="shared" si="33"/>
        <v>0</v>
      </c>
      <c r="I361" s="7">
        <f t="shared" si="34"/>
        <v>0</v>
      </c>
    </row>
    <row r="362" spans="1:9" x14ac:dyDescent="0.25">
      <c r="A362" s="5">
        <v>355</v>
      </c>
      <c r="B362" s="5">
        <f>'Financni toky měsíční'!E359</f>
        <v>0</v>
      </c>
      <c r="C362" s="52">
        <f>'Financni toky měsíční'!D359</f>
        <v>0</v>
      </c>
      <c r="D362" s="54">
        <f>'Čisté uš. náklady měsíční'!E362</f>
        <v>1.3422723407099251</v>
      </c>
      <c r="E362" s="54">
        <f t="shared" si="30"/>
        <v>0.74500529413509486</v>
      </c>
      <c r="F362" s="6">
        <f t="shared" si="31"/>
        <v>0</v>
      </c>
      <c r="G362" s="6">
        <f t="shared" si="32"/>
        <v>0</v>
      </c>
      <c r="H362" s="7">
        <f t="shared" si="33"/>
        <v>0</v>
      </c>
      <c r="I362" s="7">
        <f t="shared" si="34"/>
        <v>0</v>
      </c>
    </row>
    <row r="363" spans="1:9" x14ac:dyDescent="0.25">
      <c r="A363" s="5">
        <v>356</v>
      </c>
      <c r="B363" s="5">
        <f>'Financni toky měsíční'!E360</f>
        <v>0</v>
      </c>
      <c r="C363" s="52">
        <f>'Financni toky měsíční'!D360</f>
        <v>0</v>
      </c>
      <c r="D363" s="54">
        <f>'Čisté uš. náklady měsíční'!E363</f>
        <v>1.3433858067763766</v>
      </c>
      <c r="E363" s="54">
        <f t="shared" si="30"/>
        <v>0.74438779608638705</v>
      </c>
      <c r="F363" s="6">
        <f t="shared" si="31"/>
        <v>0</v>
      </c>
      <c r="G363" s="6">
        <f t="shared" si="32"/>
        <v>0</v>
      </c>
      <c r="H363" s="7">
        <f t="shared" si="33"/>
        <v>0</v>
      </c>
      <c r="I363" s="7">
        <f t="shared" si="34"/>
        <v>0</v>
      </c>
    </row>
    <row r="364" spans="1:9" x14ac:dyDescent="0.25">
      <c r="A364" s="5">
        <v>357</v>
      </c>
      <c r="B364" s="5">
        <f>'Financni toky měsíční'!E361</f>
        <v>0</v>
      </c>
      <c r="C364" s="52">
        <f>'Financni toky měsíční'!D361</f>
        <v>0</v>
      </c>
      <c r="D364" s="54">
        <f>'Čisté uš. náklady měsíční'!E364</f>
        <v>1.3445001965053693</v>
      </c>
      <c r="E364" s="54">
        <f t="shared" si="30"/>
        <v>0.7437708098512773</v>
      </c>
      <c r="F364" s="6">
        <f t="shared" si="31"/>
        <v>0</v>
      </c>
      <c r="G364" s="6">
        <f t="shared" si="32"/>
        <v>0</v>
      </c>
      <c r="H364" s="7">
        <f t="shared" si="33"/>
        <v>0</v>
      </c>
      <c r="I364" s="7">
        <f t="shared" si="34"/>
        <v>0</v>
      </c>
    </row>
    <row r="365" spans="1:9" x14ac:dyDescent="0.25">
      <c r="A365" s="5">
        <v>358</v>
      </c>
      <c r="B365" s="5">
        <f>'Financni toky měsíční'!E362</f>
        <v>0</v>
      </c>
      <c r="C365" s="52">
        <f>'Financni toky měsíční'!D362</f>
        <v>0</v>
      </c>
      <c r="D365" s="54">
        <f>'Čisté uš. náklady měsíční'!E365</f>
        <v>1.3456155106631167</v>
      </c>
      <c r="E365" s="54">
        <f t="shared" si="30"/>
        <v>0.74315433500554851</v>
      </c>
      <c r="F365" s="6">
        <f t="shared" si="31"/>
        <v>0</v>
      </c>
      <c r="G365" s="6">
        <f t="shared" si="32"/>
        <v>0</v>
      </c>
      <c r="H365" s="7">
        <f t="shared" si="33"/>
        <v>0</v>
      </c>
      <c r="I365" s="7">
        <f t="shared" si="34"/>
        <v>0</v>
      </c>
    </row>
    <row r="366" spans="1:9" x14ac:dyDescent="0.25">
      <c r="A366" s="5">
        <v>359</v>
      </c>
      <c r="B366" s="5">
        <f>'Financni toky měsíční'!E363</f>
        <v>0</v>
      </c>
      <c r="C366" s="52">
        <f>'Financni toky měsíční'!D363</f>
        <v>0</v>
      </c>
      <c r="D366" s="54">
        <f>'Čisté uš. náklady měsíční'!E366</f>
        <v>1.3467317500164671</v>
      </c>
      <c r="E366" s="54">
        <f t="shared" si="30"/>
        <v>0.74253837112533549</v>
      </c>
      <c r="F366" s="6">
        <f t="shared" si="31"/>
        <v>0</v>
      </c>
      <c r="G366" s="6">
        <f t="shared" si="32"/>
        <v>0</v>
      </c>
      <c r="H366" s="7">
        <f t="shared" si="33"/>
        <v>0</v>
      </c>
      <c r="I366" s="7">
        <f t="shared" si="34"/>
        <v>0</v>
      </c>
    </row>
    <row r="367" spans="1:9" x14ac:dyDescent="0.25">
      <c r="A367" s="5">
        <v>360</v>
      </c>
      <c r="B367" s="5">
        <f>'Financni toky měsíční'!E364</f>
        <v>0</v>
      </c>
      <c r="C367" s="52">
        <f>'Financni toky měsíční'!D364</f>
        <v>0</v>
      </c>
      <c r="D367" s="54">
        <f>'Čisté uš. náklady měsíční'!E367</f>
        <v>1.3478489153329063</v>
      </c>
      <c r="E367" s="54">
        <f t="shared" si="30"/>
        <v>0.74192291778712394</v>
      </c>
      <c r="F367" s="6">
        <f t="shared" si="31"/>
        <v>0</v>
      </c>
      <c r="G367" s="6">
        <f t="shared" si="32"/>
        <v>0</v>
      </c>
      <c r="H367" s="7">
        <f t="shared" si="33"/>
        <v>0</v>
      </c>
      <c r="I367" s="7">
        <f t="shared" si="34"/>
        <v>0</v>
      </c>
    </row>
    <row r="368" spans="1:9" x14ac:dyDescent="0.25">
      <c r="A368" s="8" t="s">
        <v>10</v>
      </c>
      <c r="B368" s="9">
        <f>SUM(B7:B367)</f>
        <v>0</v>
      </c>
      <c r="C368" s="9">
        <f>SUM(C7:C367)</f>
        <v>0</v>
      </c>
      <c r="D368" s="10"/>
      <c r="E368" s="10"/>
      <c r="F368" s="9">
        <f>SUM(F7:F367)</f>
        <v>0</v>
      </c>
      <c r="G368" s="9">
        <f>SUM(G7:G367)</f>
        <v>0</v>
      </c>
      <c r="H368" s="9">
        <f>SUM(H7:H367)</f>
        <v>0</v>
      </c>
      <c r="I368" s="9" t="s">
        <v>25</v>
      </c>
    </row>
  </sheetData>
  <mergeCells count="4">
    <mergeCell ref="B3:C3"/>
    <mergeCell ref="D3:E3"/>
    <mergeCell ref="F3:I3"/>
    <mergeCell ref="A4:A6"/>
  </mergeCells>
  <conditionalFormatting sqref="I7:I367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Y33"/>
  <sheetViews>
    <sheetView zoomScale="75" zoomScaleNormal="75" workbookViewId="0">
      <selection activeCell="B372" sqref="B372"/>
    </sheetView>
  </sheetViews>
  <sheetFormatPr defaultRowHeight="15" x14ac:dyDescent="0.25"/>
  <cols>
    <col min="1" max="1" width="9.140625" style="58"/>
    <col min="3" max="3" width="11" customWidth="1"/>
    <col min="4" max="24" width="9.140625" style="15"/>
    <col min="25" max="25" width="10.28515625" style="15" customWidth="1"/>
  </cols>
  <sheetData>
    <row r="1" spans="1:25" x14ac:dyDescent="0.25">
      <c r="D1" s="60" t="s">
        <v>51</v>
      </c>
    </row>
    <row r="2" spans="1:25" x14ac:dyDescent="0.25">
      <c r="D2" s="15">
        <v>10</v>
      </c>
      <c r="E2" s="15">
        <v>11</v>
      </c>
      <c r="F2" s="15">
        <v>12</v>
      </c>
      <c r="G2" s="15">
        <v>13</v>
      </c>
      <c r="H2" s="15">
        <v>14</v>
      </c>
      <c r="I2" s="15">
        <v>15</v>
      </c>
      <c r="J2" s="15">
        <v>16</v>
      </c>
      <c r="K2" s="15">
        <v>17</v>
      </c>
      <c r="L2" s="15">
        <v>18</v>
      </c>
      <c r="M2" s="15">
        <v>19</v>
      </c>
      <c r="N2" s="15">
        <v>20</v>
      </c>
      <c r="O2" s="15">
        <v>21</v>
      </c>
      <c r="P2" s="15">
        <v>22</v>
      </c>
      <c r="Q2" s="15">
        <v>23</v>
      </c>
      <c r="R2" s="15">
        <v>24</v>
      </c>
      <c r="S2" s="15">
        <v>25</v>
      </c>
      <c r="T2" s="15">
        <v>26</v>
      </c>
      <c r="U2" s="15">
        <v>27</v>
      </c>
      <c r="V2" s="15">
        <v>28</v>
      </c>
      <c r="W2" s="15">
        <v>29</v>
      </c>
      <c r="X2" s="15">
        <v>30</v>
      </c>
    </row>
    <row r="3" spans="1:25" x14ac:dyDescent="0.25">
      <c r="A3" s="59" t="s">
        <v>44</v>
      </c>
      <c r="B3" t="s">
        <v>49</v>
      </c>
      <c r="C3" t="s">
        <v>50</v>
      </c>
      <c r="D3" s="15">
        <f>SUM('Čistý souč. zůstatek dotace'!$G8:$G17)</f>
        <v>0</v>
      </c>
      <c r="E3" s="15">
        <f>SUM('Čistý souč. zůstatek dotace'!$G8:$G18)</f>
        <v>0</v>
      </c>
      <c r="F3" s="15">
        <f>SUM('Čistý souč. zůstatek dotace'!$G8:$G19)</f>
        <v>0</v>
      </c>
      <c r="G3" s="15">
        <f>SUM('Čistý souč. zůstatek dotace'!$G8:$G20)</f>
        <v>0</v>
      </c>
      <c r="H3" s="15">
        <f>SUM('Čistý souč. zůstatek dotace'!$G8:$G21)</f>
        <v>0</v>
      </c>
      <c r="I3" s="15">
        <f>SUM('Čistý souč. zůstatek dotace'!$G8:$G22)</f>
        <v>0</v>
      </c>
      <c r="J3" s="15">
        <f>SUM('Čistý souč. zůstatek dotace'!$G8:$G23)</f>
        <v>0</v>
      </c>
      <c r="K3" s="15">
        <f>SUM('Čistý souč. zůstatek dotace'!$G8:$G24)</f>
        <v>0</v>
      </c>
      <c r="L3" s="15">
        <f>SUM('Čistý souč. zůstatek dotace'!$G8:$G25)</f>
        <v>0</v>
      </c>
      <c r="M3" s="15">
        <f>SUM('Čistý souč. zůstatek dotace'!$G8:$G26)</f>
        <v>0</v>
      </c>
      <c r="N3" s="15">
        <f>SUM('Čistý souč. zůstatek dotace'!$G8:$G27)</f>
        <v>0</v>
      </c>
      <c r="O3" s="15">
        <f>SUM('Čistý souč. zůstatek dotace'!$G8:$G28)</f>
        <v>0</v>
      </c>
      <c r="P3" s="15">
        <f>SUM('Čistý souč. zůstatek dotace'!$G8:$G29)</f>
        <v>0</v>
      </c>
      <c r="Q3" s="15">
        <f>SUM('Čistý souč. zůstatek dotace'!$G8:$G30)</f>
        <v>0</v>
      </c>
      <c r="R3" s="15">
        <f>SUM('Čistý souč. zůstatek dotace'!$G8:$G31)</f>
        <v>0</v>
      </c>
      <c r="S3" s="15">
        <f>SUM('Čistý souč. zůstatek dotace'!$G8:$G32)</f>
        <v>0</v>
      </c>
      <c r="T3" s="15">
        <f>SUM('Čistý souč. zůstatek dotace'!$G8:$G33)</f>
        <v>0</v>
      </c>
      <c r="U3" s="15">
        <f>SUM('Čistý souč. zůstatek dotace'!$G8:$G34)</f>
        <v>0</v>
      </c>
      <c r="V3" s="15">
        <f>SUM('Čistý souč. zůstatek dotace'!$G8:$G35)</f>
        <v>0</v>
      </c>
      <c r="W3" s="15">
        <f>SUM('Čistý souč. zůstatek dotace'!$G8:$G36)</f>
        <v>0</v>
      </c>
      <c r="X3" s="15">
        <f>SUM('Čistý souč. zůstatek dotace'!G8:G37)</f>
        <v>0</v>
      </c>
      <c r="Y3" s="15" t="s">
        <v>45</v>
      </c>
    </row>
    <row r="4" spans="1:25" x14ac:dyDescent="0.25">
      <c r="A4" s="59">
        <v>0.3</v>
      </c>
      <c r="B4">
        <f>$A4*'Vstupní data'!$B$12</f>
        <v>0</v>
      </c>
      <c r="C4">
        <f>B4*'Čistý souč. zůstatek dotace'!E$7</f>
        <v>0</v>
      </c>
      <c r="D4" s="15" t="str">
        <f>IF(D$3&gt;$C4,$A4,"")</f>
        <v/>
      </c>
      <c r="E4" s="15" t="str">
        <f t="shared" ref="E4:X17" si="0">IF(E$3&gt;$C4,$A4,"")</f>
        <v/>
      </c>
      <c r="F4" s="15" t="str">
        <f t="shared" si="0"/>
        <v/>
      </c>
      <c r="G4" s="15" t="str">
        <f t="shared" si="0"/>
        <v/>
      </c>
      <c r="H4" s="15" t="str">
        <f t="shared" si="0"/>
        <v/>
      </c>
      <c r="I4" s="15" t="str">
        <f t="shared" si="0"/>
        <v/>
      </c>
      <c r="J4" s="15" t="str">
        <f t="shared" si="0"/>
        <v/>
      </c>
      <c r="K4" s="15" t="str">
        <f t="shared" si="0"/>
        <v/>
      </c>
      <c r="L4" s="15" t="str">
        <f t="shared" si="0"/>
        <v/>
      </c>
      <c r="M4" s="15" t="str">
        <f t="shared" si="0"/>
        <v/>
      </c>
      <c r="N4" s="15" t="str">
        <f t="shared" si="0"/>
        <v/>
      </c>
      <c r="O4" s="15" t="str">
        <f t="shared" si="0"/>
        <v/>
      </c>
      <c r="P4" s="15" t="str">
        <f t="shared" si="0"/>
        <v/>
      </c>
      <c r="Q4" s="15" t="str">
        <f t="shared" si="0"/>
        <v/>
      </c>
      <c r="R4" s="15" t="str">
        <f t="shared" si="0"/>
        <v/>
      </c>
      <c r="S4" s="15" t="str">
        <f t="shared" si="0"/>
        <v/>
      </c>
      <c r="T4" s="15" t="str">
        <f t="shared" si="0"/>
        <v/>
      </c>
      <c r="U4" s="15" t="str">
        <f t="shared" si="0"/>
        <v/>
      </c>
      <c r="V4" s="15" t="str">
        <f t="shared" si="0"/>
        <v/>
      </c>
      <c r="W4" s="15" t="str">
        <f t="shared" si="0"/>
        <v/>
      </c>
      <c r="X4" s="15" t="str">
        <f t="shared" si="0"/>
        <v/>
      </c>
      <c r="Y4" s="15">
        <f t="shared" ref="Y4:Y15" si="1">MIN(D4:X4)</f>
        <v>0</v>
      </c>
    </row>
    <row r="5" spans="1:25" x14ac:dyDescent="0.25">
      <c r="A5" s="59">
        <v>0.32500000000000001</v>
      </c>
      <c r="B5">
        <f>$A5*'Vstupní data'!$B$12</f>
        <v>0</v>
      </c>
      <c r="C5">
        <f>B5*'Čistý souč. zůstatek dotace'!E$7</f>
        <v>0</v>
      </c>
      <c r="D5" s="15" t="str">
        <f t="shared" ref="D5:S30" si="2">IF(D$3&gt;$C5,$A5,"")</f>
        <v/>
      </c>
      <c r="E5" s="15" t="str">
        <f t="shared" si="2"/>
        <v/>
      </c>
      <c r="F5" s="15" t="str">
        <f t="shared" si="2"/>
        <v/>
      </c>
      <c r="G5" s="15" t="str">
        <f t="shared" si="2"/>
        <v/>
      </c>
      <c r="H5" s="15" t="str">
        <f t="shared" si="2"/>
        <v/>
      </c>
      <c r="I5" s="15" t="str">
        <f t="shared" si="2"/>
        <v/>
      </c>
      <c r="J5" s="15" t="str">
        <f t="shared" si="2"/>
        <v/>
      </c>
      <c r="K5" s="15" t="str">
        <f t="shared" si="2"/>
        <v/>
      </c>
      <c r="L5" s="15" t="str">
        <f t="shared" si="2"/>
        <v/>
      </c>
      <c r="M5" s="15" t="str">
        <f t="shared" si="2"/>
        <v/>
      </c>
      <c r="N5" s="15" t="str">
        <f t="shared" si="2"/>
        <v/>
      </c>
      <c r="O5" s="15" t="str">
        <f t="shared" si="2"/>
        <v/>
      </c>
      <c r="P5" s="15" t="str">
        <f t="shared" si="2"/>
        <v/>
      </c>
      <c r="Q5" s="15" t="str">
        <f t="shared" si="2"/>
        <v/>
      </c>
      <c r="R5" s="15" t="str">
        <f t="shared" si="2"/>
        <v/>
      </c>
      <c r="S5" s="15" t="str">
        <f t="shared" si="2"/>
        <v/>
      </c>
      <c r="T5" s="15" t="str">
        <f t="shared" si="0"/>
        <v/>
      </c>
      <c r="U5" s="15" t="str">
        <f t="shared" si="0"/>
        <v/>
      </c>
      <c r="V5" s="15" t="str">
        <f t="shared" si="0"/>
        <v/>
      </c>
      <c r="W5" s="15" t="str">
        <f t="shared" si="0"/>
        <v/>
      </c>
      <c r="X5" s="15" t="str">
        <f t="shared" si="0"/>
        <v/>
      </c>
      <c r="Y5" s="15">
        <f t="shared" si="1"/>
        <v>0</v>
      </c>
    </row>
    <row r="6" spans="1:25" x14ac:dyDescent="0.25">
      <c r="A6" s="59">
        <v>0.35</v>
      </c>
      <c r="B6">
        <f>$A6*'Vstupní data'!$B$12</f>
        <v>0</v>
      </c>
      <c r="C6">
        <f>B6*'Čistý souč. zůstatek dotace'!E$7</f>
        <v>0</v>
      </c>
      <c r="D6" s="15" t="str">
        <f t="shared" si="2"/>
        <v/>
      </c>
      <c r="E6" s="15" t="str">
        <f t="shared" si="0"/>
        <v/>
      </c>
      <c r="F6" s="15" t="str">
        <f t="shared" si="0"/>
        <v/>
      </c>
      <c r="G6" s="15" t="str">
        <f t="shared" si="0"/>
        <v/>
      </c>
      <c r="H6" s="15" t="str">
        <f t="shared" si="0"/>
        <v/>
      </c>
      <c r="I6" s="15" t="str">
        <f t="shared" si="0"/>
        <v/>
      </c>
      <c r="J6" s="15" t="str">
        <f t="shared" si="0"/>
        <v/>
      </c>
      <c r="K6" s="15" t="str">
        <f t="shared" si="0"/>
        <v/>
      </c>
      <c r="L6" s="15" t="str">
        <f t="shared" si="0"/>
        <v/>
      </c>
      <c r="M6" s="15" t="str">
        <f t="shared" si="0"/>
        <v/>
      </c>
      <c r="N6" s="15" t="str">
        <f t="shared" si="0"/>
        <v/>
      </c>
      <c r="O6" s="15" t="str">
        <f t="shared" si="0"/>
        <v/>
      </c>
      <c r="P6" s="15" t="str">
        <f t="shared" si="0"/>
        <v/>
      </c>
      <c r="Q6" s="15" t="str">
        <f t="shared" si="0"/>
        <v/>
      </c>
      <c r="R6" s="15" t="str">
        <f t="shared" si="0"/>
        <v/>
      </c>
      <c r="S6" s="15" t="str">
        <f t="shared" si="0"/>
        <v/>
      </c>
      <c r="T6" s="15" t="str">
        <f t="shared" si="0"/>
        <v/>
      </c>
      <c r="U6" s="15" t="str">
        <f t="shared" si="0"/>
        <v/>
      </c>
      <c r="V6" s="15" t="str">
        <f t="shared" si="0"/>
        <v/>
      </c>
      <c r="W6" s="15" t="str">
        <f t="shared" si="0"/>
        <v/>
      </c>
      <c r="X6" s="15" t="str">
        <f t="shared" si="0"/>
        <v/>
      </c>
      <c r="Y6" s="15">
        <f t="shared" si="1"/>
        <v>0</v>
      </c>
    </row>
    <row r="7" spans="1:25" x14ac:dyDescent="0.25">
      <c r="A7" s="59">
        <v>0.375</v>
      </c>
      <c r="B7">
        <f>$A7*'Vstupní data'!$B$12</f>
        <v>0</v>
      </c>
      <c r="C7">
        <f>B7*'Čistý souč. zůstatek dotace'!E$7</f>
        <v>0</v>
      </c>
      <c r="D7" s="15" t="str">
        <f>IF(D$3&gt;$C7,$A7,"")</f>
        <v/>
      </c>
      <c r="E7" s="15" t="str">
        <f t="shared" si="0"/>
        <v/>
      </c>
      <c r="F7" s="15" t="str">
        <f t="shared" si="0"/>
        <v/>
      </c>
      <c r="G7" s="15" t="str">
        <f t="shared" si="0"/>
        <v/>
      </c>
      <c r="H7" s="15" t="str">
        <f t="shared" si="0"/>
        <v/>
      </c>
      <c r="I7" s="15" t="str">
        <f t="shared" si="0"/>
        <v/>
      </c>
      <c r="J7" s="15" t="str">
        <f t="shared" si="0"/>
        <v/>
      </c>
      <c r="K7" s="15" t="str">
        <f t="shared" si="0"/>
        <v/>
      </c>
      <c r="L7" s="15" t="str">
        <f t="shared" si="0"/>
        <v/>
      </c>
      <c r="M7" s="15" t="str">
        <f t="shared" si="0"/>
        <v/>
      </c>
      <c r="N7" s="15" t="str">
        <f t="shared" si="0"/>
        <v/>
      </c>
      <c r="O7" s="15" t="str">
        <f t="shared" si="0"/>
        <v/>
      </c>
      <c r="P7" s="15" t="str">
        <f t="shared" si="0"/>
        <v/>
      </c>
      <c r="Q7" s="15" t="str">
        <f t="shared" si="0"/>
        <v/>
      </c>
      <c r="R7" s="15" t="str">
        <f t="shared" si="0"/>
        <v/>
      </c>
      <c r="S7" s="15" t="str">
        <f t="shared" si="0"/>
        <v/>
      </c>
      <c r="T7" s="15" t="str">
        <f t="shared" si="0"/>
        <v/>
      </c>
      <c r="U7" s="15" t="str">
        <f t="shared" si="0"/>
        <v/>
      </c>
      <c r="V7" s="15" t="str">
        <f t="shared" si="0"/>
        <v/>
      </c>
      <c r="W7" s="15" t="str">
        <f t="shared" si="0"/>
        <v/>
      </c>
      <c r="X7" s="15" t="str">
        <f t="shared" si="0"/>
        <v/>
      </c>
      <c r="Y7" s="15">
        <f t="shared" si="1"/>
        <v>0</v>
      </c>
    </row>
    <row r="8" spans="1:25" x14ac:dyDescent="0.25">
      <c r="A8" s="59">
        <v>0.4</v>
      </c>
      <c r="B8">
        <f>$A8*'Vstupní data'!$B$12</f>
        <v>0</v>
      </c>
      <c r="C8">
        <f>B8*'Čistý souč. zůstatek dotace'!E$7</f>
        <v>0</v>
      </c>
      <c r="D8" s="15" t="str">
        <f t="shared" si="2"/>
        <v/>
      </c>
      <c r="E8" s="15" t="str">
        <f t="shared" si="0"/>
        <v/>
      </c>
      <c r="F8" s="15" t="str">
        <f t="shared" si="0"/>
        <v/>
      </c>
      <c r="G8" s="15" t="str">
        <f t="shared" si="0"/>
        <v/>
      </c>
      <c r="H8" s="15" t="str">
        <f t="shared" si="0"/>
        <v/>
      </c>
      <c r="I8" s="15" t="str">
        <f t="shared" si="0"/>
        <v/>
      </c>
      <c r="J8" s="15" t="str">
        <f t="shared" si="0"/>
        <v/>
      </c>
      <c r="K8" s="15" t="str">
        <f t="shared" si="0"/>
        <v/>
      </c>
      <c r="L8" s="15" t="str">
        <f t="shared" si="0"/>
        <v/>
      </c>
      <c r="M8" s="15" t="str">
        <f t="shared" si="0"/>
        <v/>
      </c>
      <c r="N8" s="15" t="str">
        <f t="shared" si="0"/>
        <v/>
      </c>
      <c r="O8" s="15" t="str">
        <f t="shared" si="0"/>
        <v/>
      </c>
      <c r="P8" s="15" t="str">
        <f t="shared" si="0"/>
        <v/>
      </c>
      <c r="Q8" s="15" t="str">
        <f t="shared" si="0"/>
        <v/>
      </c>
      <c r="R8" s="15" t="str">
        <f t="shared" si="0"/>
        <v/>
      </c>
      <c r="S8" s="15" t="str">
        <f t="shared" si="0"/>
        <v/>
      </c>
      <c r="T8" s="15" t="str">
        <f t="shared" si="0"/>
        <v/>
      </c>
      <c r="U8" s="15" t="str">
        <f t="shared" si="0"/>
        <v/>
      </c>
      <c r="V8" s="15" t="str">
        <f t="shared" si="0"/>
        <v/>
      </c>
      <c r="W8" s="15" t="str">
        <f t="shared" si="0"/>
        <v/>
      </c>
      <c r="X8" s="15" t="str">
        <f t="shared" si="0"/>
        <v/>
      </c>
      <c r="Y8" s="15">
        <f t="shared" si="1"/>
        <v>0</v>
      </c>
    </row>
    <row r="9" spans="1:25" x14ac:dyDescent="0.25">
      <c r="A9" s="59">
        <v>0.42499999999999999</v>
      </c>
      <c r="B9">
        <f>$A9*'Vstupní data'!$B$12</f>
        <v>0</v>
      </c>
      <c r="C9">
        <f>B9*'Čistý souč. zůstatek dotace'!E$7</f>
        <v>0</v>
      </c>
      <c r="D9" s="15" t="str">
        <f t="shared" si="2"/>
        <v/>
      </c>
      <c r="E9" s="15" t="str">
        <f t="shared" si="0"/>
        <v/>
      </c>
      <c r="F9" s="15" t="str">
        <f>IF(F$3&gt;$C9,$A9,"")</f>
        <v/>
      </c>
      <c r="G9" s="15" t="str">
        <f t="shared" si="0"/>
        <v/>
      </c>
      <c r="H9" s="15" t="str">
        <f t="shared" si="0"/>
        <v/>
      </c>
      <c r="I9" s="15" t="str">
        <f t="shared" si="0"/>
        <v/>
      </c>
      <c r="J9" s="15" t="str">
        <f t="shared" si="0"/>
        <v/>
      </c>
      <c r="K9" s="15" t="str">
        <f t="shared" si="0"/>
        <v/>
      </c>
      <c r="L9" s="15" t="str">
        <f t="shared" si="0"/>
        <v/>
      </c>
      <c r="M9" s="15" t="str">
        <f t="shared" si="0"/>
        <v/>
      </c>
      <c r="N9" s="15" t="str">
        <f t="shared" si="0"/>
        <v/>
      </c>
      <c r="O9" s="15" t="str">
        <f t="shared" si="0"/>
        <v/>
      </c>
      <c r="P9" s="15" t="str">
        <f t="shared" si="0"/>
        <v/>
      </c>
      <c r="Q9" s="15" t="str">
        <f t="shared" si="0"/>
        <v/>
      </c>
      <c r="R9" s="15" t="str">
        <f t="shared" si="0"/>
        <v/>
      </c>
      <c r="S9" s="15" t="str">
        <f t="shared" si="0"/>
        <v/>
      </c>
      <c r="T9" s="15" t="str">
        <f t="shared" si="0"/>
        <v/>
      </c>
      <c r="U9" s="15" t="str">
        <f t="shared" si="0"/>
        <v/>
      </c>
      <c r="V9" s="15" t="str">
        <f t="shared" si="0"/>
        <v/>
      </c>
      <c r="W9" s="15" t="str">
        <f t="shared" si="0"/>
        <v/>
      </c>
      <c r="X9" s="15" t="str">
        <f t="shared" si="0"/>
        <v/>
      </c>
      <c r="Y9" s="15">
        <f t="shared" si="1"/>
        <v>0</v>
      </c>
    </row>
    <row r="10" spans="1:25" x14ac:dyDescent="0.25">
      <c r="A10" s="59">
        <v>0.45</v>
      </c>
      <c r="B10">
        <f>$A10*'Vstupní data'!$B$12</f>
        <v>0</v>
      </c>
      <c r="C10">
        <f>B10*'Čistý souč. zůstatek dotace'!E$7</f>
        <v>0</v>
      </c>
      <c r="D10" s="15" t="str">
        <f t="shared" si="2"/>
        <v/>
      </c>
      <c r="E10" s="15" t="str">
        <f t="shared" si="0"/>
        <v/>
      </c>
      <c r="F10" s="15" t="str">
        <f t="shared" si="0"/>
        <v/>
      </c>
      <c r="G10" s="15" t="str">
        <f t="shared" si="0"/>
        <v/>
      </c>
      <c r="H10" s="15" t="str">
        <f t="shared" si="0"/>
        <v/>
      </c>
      <c r="I10" s="15" t="str">
        <f t="shared" si="0"/>
        <v/>
      </c>
      <c r="J10" s="15" t="str">
        <f t="shared" si="0"/>
        <v/>
      </c>
      <c r="K10" s="15" t="str">
        <f t="shared" si="0"/>
        <v/>
      </c>
      <c r="L10" s="15" t="str">
        <f t="shared" si="0"/>
        <v/>
      </c>
      <c r="M10" s="15" t="str">
        <f t="shared" si="0"/>
        <v/>
      </c>
      <c r="N10" s="15" t="str">
        <f t="shared" si="0"/>
        <v/>
      </c>
      <c r="O10" s="15" t="str">
        <f t="shared" si="0"/>
        <v/>
      </c>
      <c r="P10" s="15" t="str">
        <f t="shared" si="0"/>
        <v/>
      </c>
      <c r="Q10" s="15" t="str">
        <f t="shared" si="0"/>
        <v/>
      </c>
      <c r="R10" s="15" t="str">
        <f t="shared" si="0"/>
        <v/>
      </c>
      <c r="S10" s="15" t="str">
        <f t="shared" si="0"/>
        <v/>
      </c>
      <c r="T10" s="15" t="str">
        <f t="shared" si="0"/>
        <v/>
      </c>
      <c r="U10" s="15" t="str">
        <f t="shared" si="0"/>
        <v/>
      </c>
      <c r="V10" s="15" t="str">
        <f t="shared" si="0"/>
        <v/>
      </c>
      <c r="W10" s="15" t="str">
        <f t="shared" si="0"/>
        <v/>
      </c>
      <c r="X10" s="15" t="str">
        <f t="shared" si="0"/>
        <v/>
      </c>
      <c r="Y10" s="15">
        <f t="shared" si="1"/>
        <v>0</v>
      </c>
    </row>
    <row r="11" spans="1:25" x14ac:dyDescent="0.25">
      <c r="A11" s="59">
        <v>0.47499999999999998</v>
      </c>
      <c r="B11">
        <f>$A11*'Vstupní data'!$B$12</f>
        <v>0</v>
      </c>
      <c r="C11">
        <f>B11*'Čistý souč. zůstatek dotace'!E$7</f>
        <v>0</v>
      </c>
      <c r="D11" s="15" t="str">
        <f t="shared" si="2"/>
        <v/>
      </c>
      <c r="E11" s="15" t="str">
        <f t="shared" si="0"/>
        <v/>
      </c>
      <c r="F11" s="15" t="str">
        <f t="shared" si="0"/>
        <v/>
      </c>
      <c r="G11" s="15" t="str">
        <f t="shared" si="0"/>
        <v/>
      </c>
      <c r="H11" s="15" t="str">
        <f t="shared" si="0"/>
        <v/>
      </c>
      <c r="I11" s="15" t="str">
        <f t="shared" si="0"/>
        <v/>
      </c>
      <c r="J11" s="15" t="str">
        <f t="shared" si="0"/>
        <v/>
      </c>
      <c r="K11" s="15" t="str">
        <f t="shared" si="0"/>
        <v/>
      </c>
      <c r="L11" s="15" t="str">
        <f t="shared" si="0"/>
        <v/>
      </c>
      <c r="M11" s="15" t="str">
        <f t="shared" si="0"/>
        <v/>
      </c>
      <c r="N11" s="15" t="str">
        <f t="shared" si="0"/>
        <v/>
      </c>
      <c r="O11" s="15" t="str">
        <f t="shared" si="0"/>
        <v/>
      </c>
      <c r="P11" s="15" t="str">
        <f t="shared" si="0"/>
        <v/>
      </c>
      <c r="Q11" s="15" t="str">
        <f t="shared" si="0"/>
        <v/>
      </c>
      <c r="R11" s="15" t="str">
        <f t="shared" si="0"/>
        <v/>
      </c>
      <c r="S11" s="15" t="str">
        <f t="shared" si="0"/>
        <v/>
      </c>
      <c r="T11" s="15" t="str">
        <f t="shared" si="0"/>
        <v/>
      </c>
      <c r="U11" s="15" t="str">
        <f t="shared" si="0"/>
        <v/>
      </c>
      <c r="V11" s="15" t="str">
        <f t="shared" si="0"/>
        <v/>
      </c>
      <c r="W11" s="15" t="str">
        <f t="shared" si="0"/>
        <v/>
      </c>
      <c r="X11" s="15" t="str">
        <f t="shared" si="0"/>
        <v/>
      </c>
      <c r="Y11" s="15">
        <f t="shared" si="1"/>
        <v>0</v>
      </c>
    </row>
    <row r="12" spans="1:25" x14ac:dyDescent="0.25">
      <c r="A12" s="59">
        <v>0.5</v>
      </c>
      <c r="B12">
        <f>$A12*'Vstupní data'!$B$12</f>
        <v>0</v>
      </c>
      <c r="C12">
        <f>B12*'Čistý souč. zůstatek dotace'!E$7</f>
        <v>0</v>
      </c>
      <c r="D12" s="15" t="str">
        <f t="shared" si="2"/>
        <v/>
      </c>
      <c r="E12" s="15" t="str">
        <f t="shared" si="0"/>
        <v/>
      </c>
      <c r="F12" s="15" t="str">
        <f t="shared" si="0"/>
        <v/>
      </c>
      <c r="G12" s="15" t="str">
        <f t="shared" si="0"/>
        <v/>
      </c>
      <c r="H12" s="15" t="str">
        <f t="shared" si="0"/>
        <v/>
      </c>
      <c r="I12" s="15" t="str">
        <f t="shared" si="0"/>
        <v/>
      </c>
      <c r="J12" s="15" t="str">
        <f t="shared" si="0"/>
        <v/>
      </c>
      <c r="K12" s="15" t="str">
        <f t="shared" si="0"/>
        <v/>
      </c>
      <c r="L12" s="15" t="str">
        <f t="shared" si="0"/>
        <v/>
      </c>
      <c r="M12" s="15" t="str">
        <f t="shared" si="0"/>
        <v/>
      </c>
      <c r="N12" s="15" t="str">
        <f t="shared" si="0"/>
        <v/>
      </c>
      <c r="O12" s="15" t="str">
        <f t="shared" si="0"/>
        <v/>
      </c>
      <c r="P12" s="15" t="str">
        <f t="shared" si="0"/>
        <v/>
      </c>
      <c r="Q12" s="15" t="str">
        <f t="shared" si="0"/>
        <v/>
      </c>
      <c r="R12" s="15" t="str">
        <f t="shared" si="0"/>
        <v/>
      </c>
      <c r="S12" s="15" t="str">
        <f t="shared" si="0"/>
        <v/>
      </c>
      <c r="T12" s="15" t="str">
        <f t="shared" si="0"/>
        <v/>
      </c>
      <c r="U12" s="15" t="str">
        <f t="shared" si="0"/>
        <v/>
      </c>
      <c r="V12" s="15" t="str">
        <f t="shared" si="0"/>
        <v/>
      </c>
      <c r="W12" s="15" t="str">
        <f t="shared" si="0"/>
        <v/>
      </c>
      <c r="X12" s="15" t="str">
        <f t="shared" si="0"/>
        <v/>
      </c>
      <c r="Y12" s="15">
        <f t="shared" si="1"/>
        <v>0</v>
      </c>
    </row>
    <row r="13" spans="1:25" x14ac:dyDescent="0.25">
      <c r="A13" s="59">
        <v>0.52500000000000002</v>
      </c>
      <c r="B13">
        <f>$A13*'Vstupní data'!$B$12</f>
        <v>0</v>
      </c>
      <c r="C13">
        <f>B13*'Čistý souč. zůstatek dotace'!E$7</f>
        <v>0</v>
      </c>
      <c r="D13" s="15" t="str">
        <f t="shared" si="2"/>
        <v/>
      </c>
      <c r="E13" s="15" t="str">
        <f t="shared" si="0"/>
        <v/>
      </c>
      <c r="F13" s="15" t="str">
        <f t="shared" si="0"/>
        <v/>
      </c>
      <c r="G13" s="15" t="str">
        <f t="shared" si="0"/>
        <v/>
      </c>
      <c r="H13" s="15" t="str">
        <f t="shared" si="0"/>
        <v/>
      </c>
      <c r="I13" s="15" t="str">
        <f t="shared" si="0"/>
        <v/>
      </c>
      <c r="J13" s="15" t="str">
        <f t="shared" si="0"/>
        <v/>
      </c>
      <c r="K13" s="15" t="str">
        <f t="shared" si="0"/>
        <v/>
      </c>
      <c r="L13" s="15" t="str">
        <f t="shared" si="0"/>
        <v/>
      </c>
      <c r="M13" s="15" t="str">
        <f t="shared" si="0"/>
        <v/>
      </c>
      <c r="N13" s="15" t="str">
        <f t="shared" si="0"/>
        <v/>
      </c>
      <c r="O13" s="15" t="str">
        <f t="shared" si="0"/>
        <v/>
      </c>
      <c r="P13" s="15" t="str">
        <f t="shared" si="0"/>
        <v/>
      </c>
      <c r="Q13" s="15" t="str">
        <f t="shared" si="0"/>
        <v/>
      </c>
      <c r="R13" s="15" t="str">
        <f t="shared" si="0"/>
        <v/>
      </c>
      <c r="S13" s="15" t="str">
        <f t="shared" si="0"/>
        <v/>
      </c>
      <c r="T13" s="15" t="str">
        <f t="shared" si="0"/>
        <v/>
      </c>
      <c r="U13" s="15" t="str">
        <f t="shared" si="0"/>
        <v/>
      </c>
      <c r="V13" s="15" t="str">
        <f t="shared" si="0"/>
        <v/>
      </c>
      <c r="W13" s="15" t="str">
        <f t="shared" si="0"/>
        <v/>
      </c>
      <c r="X13" s="15" t="str">
        <f t="shared" si="0"/>
        <v/>
      </c>
      <c r="Y13" s="15">
        <f t="shared" si="1"/>
        <v>0</v>
      </c>
    </row>
    <row r="14" spans="1:25" x14ac:dyDescent="0.25">
      <c r="A14" s="59">
        <v>0.55000000000000004</v>
      </c>
      <c r="B14">
        <f>$A14*'Vstupní data'!$B$12</f>
        <v>0</v>
      </c>
      <c r="C14">
        <f>B14*'Čistý souč. zůstatek dotace'!E$7</f>
        <v>0</v>
      </c>
      <c r="D14" s="15" t="str">
        <f t="shared" si="2"/>
        <v/>
      </c>
      <c r="E14" s="15" t="str">
        <f t="shared" si="0"/>
        <v/>
      </c>
      <c r="F14" s="15" t="str">
        <f t="shared" si="0"/>
        <v/>
      </c>
      <c r="G14" s="15" t="str">
        <f t="shared" si="0"/>
        <v/>
      </c>
      <c r="H14" s="15" t="str">
        <f t="shared" si="0"/>
        <v/>
      </c>
      <c r="I14" s="15" t="str">
        <f t="shared" si="0"/>
        <v/>
      </c>
      <c r="J14" s="15" t="str">
        <f t="shared" si="0"/>
        <v/>
      </c>
      <c r="K14" s="15" t="str">
        <f t="shared" si="0"/>
        <v/>
      </c>
      <c r="L14" s="15" t="str">
        <f t="shared" si="0"/>
        <v/>
      </c>
      <c r="M14" s="15" t="str">
        <f t="shared" si="0"/>
        <v/>
      </c>
      <c r="N14" s="15" t="str">
        <f t="shared" si="0"/>
        <v/>
      </c>
      <c r="O14" s="15" t="str">
        <f t="shared" si="0"/>
        <v/>
      </c>
      <c r="P14" s="15" t="str">
        <f t="shared" si="0"/>
        <v/>
      </c>
      <c r="Q14" s="15" t="str">
        <f t="shared" si="0"/>
        <v/>
      </c>
      <c r="R14" s="15" t="str">
        <f t="shared" si="0"/>
        <v/>
      </c>
      <c r="S14" s="15" t="str">
        <f t="shared" si="0"/>
        <v/>
      </c>
      <c r="T14" s="15" t="str">
        <f t="shared" si="0"/>
        <v/>
      </c>
      <c r="U14" s="15" t="str">
        <f t="shared" si="0"/>
        <v/>
      </c>
      <c r="V14" s="15" t="str">
        <f t="shared" si="0"/>
        <v/>
      </c>
      <c r="W14" s="15" t="str">
        <f t="shared" si="0"/>
        <v/>
      </c>
      <c r="X14" s="15" t="str">
        <f t="shared" si="0"/>
        <v/>
      </c>
      <c r="Y14" s="15">
        <f t="shared" si="1"/>
        <v>0</v>
      </c>
    </row>
    <row r="15" spans="1:25" x14ac:dyDescent="0.25">
      <c r="A15" s="59">
        <v>0.57499999999999996</v>
      </c>
      <c r="B15">
        <f>$A15*'Vstupní data'!$B$12</f>
        <v>0</v>
      </c>
      <c r="C15">
        <f>B15*'Čistý souč. zůstatek dotace'!E$7</f>
        <v>0</v>
      </c>
      <c r="D15" s="15" t="str">
        <f t="shared" si="2"/>
        <v/>
      </c>
      <c r="E15" s="15" t="str">
        <f t="shared" si="0"/>
        <v/>
      </c>
      <c r="F15" s="15" t="str">
        <f t="shared" si="0"/>
        <v/>
      </c>
      <c r="G15" s="15" t="str">
        <f t="shared" si="0"/>
        <v/>
      </c>
      <c r="H15" s="15" t="str">
        <f t="shared" si="0"/>
        <v/>
      </c>
      <c r="I15" s="15" t="str">
        <f t="shared" si="0"/>
        <v/>
      </c>
      <c r="J15" s="15" t="str">
        <f t="shared" si="0"/>
        <v/>
      </c>
      <c r="K15" s="15" t="str">
        <f t="shared" si="0"/>
        <v/>
      </c>
      <c r="L15" s="15" t="str">
        <f t="shared" si="0"/>
        <v/>
      </c>
      <c r="M15" s="15" t="str">
        <f t="shared" si="0"/>
        <v/>
      </c>
      <c r="N15" s="15" t="str">
        <f t="shared" si="0"/>
        <v/>
      </c>
      <c r="O15" s="15" t="str">
        <f t="shared" si="0"/>
        <v/>
      </c>
      <c r="P15" s="15" t="str">
        <f t="shared" si="0"/>
        <v/>
      </c>
      <c r="Q15" s="15" t="str">
        <f t="shared" si="0"/>
        <v/>
      </c>
      <c r="R15" s="15" t="str">
        <f t="shared" si="0"/>
        <v/>
      </c>
      <c r="S15" s="15" t="str">
        <f t="shared" si="0"/>
        <v/>
      </c>
      <c r="T15" s="15" t="str">
        <f t="shared" si="0"/>
        <v/>
      </c>
      <c r="U15" s="15" t="str">
        <f t="shared" si="0"/>
        <v/>
      </c>
      <c r="V15" s="15" t="str">
        <f t="shared" si="0"/>
        <v/>
      </c>
      <c r="W15" s="15" t="str">
        <f t="shared" si="0"/>
        <v/>
      </c>
      <c r="X15" s="15" t="str">
        <f t="shared" si="0"/>
        <v/>
      </c>
      <c r="Y15" s="15">
        <f t="shared" si="1"/>
        <v>0</v>
      </c>
    </row>
    <row r="16" spans="1:25" x14ac:dyDescent="0.25">
      <c r="A16" s="59">
        <v>0.6</v>
      </c>
      <c r="B16">
        <f>$A16*'Vstupní data'!$B$12</f>
        <v>0</v>
      </c>
      <c r="C16">
        <f>B16*'Čistý souč. zůstatek dotace'!E$7</f>
        <v>0</v>
      </c>
      <c r="D16" s="15" t="str">
        <f t="shared" si="2"/>
        <v/>
      </c>
      <c r="E16" s="15" t="str">
        <f t="shared" si="0"/>
        <v/>
      </c>
      <c r="F16" s="15" t="str">
        <f t="shared" si="0"/>
        <v/>
      </c>
      <c r="G16" s="15" t="str">
        <f t="shared" si="0"/>
        <v/>
      </c>
      <c r="H16" s="15" t="str">
        <f t="shared" si="0"/>
        <v/>
      </c>
      <c r="I16" s="15" t="str">
        <f t="shared" si="0"/>
        <v/>
      </c>
      <c r="J16" s="15" t="str">
        <f t="shared" si="0"/>
        <v/>
      </c>
      <c r="K16" s="15" t="str">
        <f t="shared" si="0"/>
        <v/>
      </c>
      <c r="L16" s="15" t="str">
        <f t="shared" si="0"/>
        <v/>
      </c>
      <c r="M16" s="15" t="str">
        <f t="shared" si="0"/>
        <v/>
      </c>
      <c r="N16" s="15" t="str">
        <f t="shared" si="0"/>
        <v/>
      </c>
      <c r="O16" s="15" t="str">
        <f t="shared" si="0"/>
        <v/>
      </c>
      <c r="P16" s="15" t="str">
        <f t="shared" si="0"/>
        <v/>
      </c>
      <c r="Q16" s="15" t="str">
        <f t="shared" si="0"/>
        <v/>
      </c>
      <c r="R16" s="15" t="str">
        <f t="shared" si="0"/>
        <v/>
      </c>
      <c r="S16" s="15" t="str">
        <f t="shared" si="0"/>
        <v/>
      </c>
      <c r="T16" s="15" t="str">
        <f t="shared" si="0"/>
        <v/>
      </c>
      <c r="U16" s="15" t="str">
        <f t="shared" si="0"/>
        <v/>
      </c>
      <c r="V16" s="15" t="str">
        <f t="shared" si="0"/>
        <v/>
      </c>
      <c r="W16" s="15" t="str">
        <f t="shared" si="0"/>
        <v/>
      </c>
      <c r="X16" s="15" t="str">
        <f t="shared" si="0"/>
        <v/>
      </c>
      <c r="Y16" s="15">
        <f t="shared" ref="Y16:Y30" si="3">MIN(D16:X16)</f>
        <v>0</v>
      </c>
    </row>
    <row r="17" spans="1:25" x14ac:dyDescent="0.25">
      <c r="A17" s="59">
        <v>0.625</v>
      </c>
      <c r="B17">
        <f>$A17*'Vstupní data'!$B$12</f>
        <v>0</v>
      </c>
      <c r="C17">
        <f>B17*'Čistý souč. zůstatek dotace'!E$7</f>
        <v>0</v>
      </c>
      <c r="D17" s="15" t="str">
        <f t="shared" si="2"/>
        <v/>
      </c>
      <c r="E17" s="15" t="str">
        <f t="shared" si="0"/>
        <v/>
      </c>
      <c r="F17" s="15" t="str">
        <f t="shared" si="0"/>
        <v/>
      </c>
      <c r="G17" s="15" t="str">
        <f t="shared" si="0"/>
        <v/>
      </c>
      <c r="H17" s="15" t="str">
        <f t="shared" si="0"/>
        <v/>
      </c>
      <c r="I17" s="15" t="str">
        <f t="shared" si="0"/>
        <v/>
      </c>
      <c r="J17" s="15" t="str">
        <f t="shared" si="0"/>
        <v/>
      </c>
      <c r="K17" s="15" t="str">
        <f t="shared" si="0"/>
        <v/>
      </c>
      <c r="L17" s="15" t="str">
        <f t="shared" si="0"/>
        <v/>
      </c>
      <c r="M17" s="15" t="str">
        <f t="shared" si="0"/>
        <v/>
      </c>
      <c r="N17" s="15" t="str">
        <f t="shared" si="0"/>
        <v/>
      </c>
      <c r="O17" s="15" t="str">
        <f t="shared" ref="E17:X30" si="4">IF(O$3&gt;$C17,$A17,"")</f>
        <v/>
      </c>
      <c r="P17" s="15" t="str">
        <f t="shared" si="4"/>
        <v/>
      </c>
      <c r="Q17" s="15" t="str">
        <f t="shared" si="4"/>
        <v/>
      </c>
      <c r="R17" s="15" t="str">
        <f t="shared" si="4"/>
        <v/>
      </c>
      <c r="S17" s="15" t="str">
        <f t="shared" si="4"/>
        <v/>
      </c>
      <c r="T17" s="15" t="str">
        <f t="shared" si="4"/>
        <v/>
      </c>
      <c r="U17" s="15" t="str">
        <f t="shared" si="4"/>
        <v/>
      </c>
      <c r="V17" s="15" t="str">
        <f t="shared" si="4"/>
        <v/>
      </c>
      <c r="W17" s="15" t="str">
        <f t="shared" si="4"/>
        <v/>
      </c>
      <c r="X17" s="15" t="str">
        <f t="shared" si="4"/>
        <v/>
      </c>
      <c r="Y17" s="15">
        <f t="shared" si="3"/>
        <v>0</v>
      </c>
    </row>
    <row r="18" spans="1:25" x14ac:dyDescent="0.25">
      <c r="A18" s="59">
        <v>0.65</v>
      </c>
      <c r="B18">
        <f>$A18*'Vstupní data'!$B$12</f>
        <v>0</v>
      </c>
      <c r="C18">
        <f>B18*'Čistý souč. zůstatek dotace'!E$7</f>
        <v>0</v>
      </c>
      <c r="D18" s="15" t="str">
        <f t="shared" si="2"/>
        <v/>
      </c>
      <c r="E18" s="15" t="str">
        <f t="shared" si="4"/>
        <v/>
      </c>
      <c r="F18" s="15" t="str">
        <f t="shared" si="4"/>
        <v/>
      </c>
      <c r="G18" s="15" t="str">
        <f t="shared" si="4"/>
        <v/>
      </c>
      <c r="H18" s="15" t="str">
        <f t="shared" si="4"/>
        <v/>
      </c>
      <c r="I18" s="15" t="str">
        <f t="shared" si="4"/>
        <v/>
      </c>
      <c r="J18" s="15" t="str">
        <f t="shared" si="4"/>
        <v/>
      </c>
      <c r="K18" s="15" t="str">
        <f t="shared" si="4"/>
        <v/>
      </c>
      <c r="L18" s="15" t="str">
        <f t="shared" si="4"/>
        <v/>
      </c>
      <c r="M18" s="15" t="str">
        <f t="shared" si="4"/>
        <v/>
      </c>
      <c r="N18" s="15" t="str">
        <f t="shared" si="4"/>
        <v/>
      </c>
      <c r="O18" s="15" t="str">
        <f t="shared" si="4"/>
        <v/>
      </c>
      <c r="P18" s="15" t="str">
        <f t="shared" si="4"/>
        <v/>
      </c>
      <c r="Q18" s="15" t="str">
        <f t="shared" si="4"/>
        <v/>
      </c>
      <c r="R18" s="15" t="str">
        <f t="shared" si="4"/>
        <v/>
      </c>
      <c r="S18" s="15" t="str">
        <f t="shared" si="4"/>
        <v/>
      </c>
      <c r="T18" s="15" t="str">
        <f t="shared" si="4"/>
        <v/>
      </c>
      <c r="U18" s="15" t="str">
        <f t="shared" si="4"/>
        <v/>
      </c>
      <c r="V18" s="15" t="str">
        <f t="shared" si="4"/>
        <v/>
      </c>
      <c r="W18" s="15" t="str">
        <f t="shared" si="4"/>
        <v/>
      </c>
      <c r="X18" s="15" t="str">
        <f t="shared" si="4"/>
        <v/>
      </c>
      <c r="Y18" s="15">
        <f t="shared" si="3"/>
        <v>0</v>
      </c>
    </row>
    <row r="19" spans="1:25" x14ac:dyDescent="0.25">
      <c r="A19" s="59">
        <v>0.67500000000000004</v>
      </c>
      <c r="B19">
        <f>$A19*'Vstupní data'!$B$12</f>
        <v>0</v>
      </c>
      <c r="C19">
        <f>B19*'Čistý souč. zůstatek dotace'!E$7</f>
        <v>0</v>
      </c>
      <c r="D19" s="15" t="str">
        <f t="shared" si="2"/>
        <v/>
      </c>
      <c r="E19" s="15" t="str">
        <f t="shared" si="4"/>
        <v/>
      </c>
      <c r="F19" s="15" t="str">
        <f t="shared" si="4"/>
        <v/>
      </c>
      <c r="G19" s="15" t="str">
        <f t="shared" si="4"/>
        <v/>
      </c>
      <c r="H19" s="15" t="str">
        <f t="shared" si="4"/>
        <v/>
      </c>
      <c r="I19" s="15" t="str">
        <f t="shared" si="4"/>
        <v/>
      </c>
      <c r="J19" s="15" t="str">
        <f t="shared" si="4"/>
        <v/>
      </c>
      <c r="K19" s="15" t="str">
        <f t="shared" si="4"/>
        <v/>
      </c>
      <c r="L19" s="15" t="str">
        <f t="shared" si="4"/>
        <v/>
      </c>
      <c r="M19" s="15" t="str">
        <f t="shared" si="4"/>
        <v/>
      </c>
      <c r="N19" s="15" t="str">
        <f t="shared" si="4"/>
        <v/>
      </c>
      <c r="O19" s="15" t="str">
        <f t="shared" si="4"/>
        <v/>
      </c>
      <c r="P19" s="15" t="str">
        <f t="shared" si="4"/>
        <v/>
      </c>
      <c r="Q19" s="15" t="str">
        <f t="shared" si="4"/>
        <v/>
      </c>
      <c r="R19" s="15" t="str">
        <f t="shared" si="4"/>
        <v/>
      </c>
      <c r="S19" s="15" t="str">
        <f t="shared" si="4"/>
        <v/>
      </c>
      <c r="T19" s="15" t="str">
        <f t="shared" si="4"/>
        <v/>
      </c>
      <c r="U19" s="15" t="str">
        <f t="shared" si="4"/>
        <v/>
      </c>
      <c r="V19" s="15" t="str">
        <f t="shared" si="4"/>
        <v/>
      </c>
      <c r="W19" s="15" t="str">
        <f t="shared" si="4"/>
        <v/>
      </c>
      <c r="X19" s="15" t="str">
        <f t="shared" si="4"/>
        <v/>
      </c>
      <c r="Y19" s="15">
        <f t="shared" si="3"/>
        <v>0</v>
      </c>
    </row>
    <row r="20" spans="1:25" x14ac:dyDescent="0.25">
      <c r="A20" s="59">
        <v>0.7</v>
      </c>
      <c r="B20">
        <f>$A20*'Vstupní data'!$B$12</f>
        <v>0</v>
      </c>
      <c r="C20">
        <f>B20*'Čistý souč. zůstatek dotace'!E$7</f>
        <v>0</v>
      </c>
      <c r="D20" s="15" t="str">
        <f t="shared" si="2"/>
        <v/>
      </c>
      <c r="E20" s="15" t="str">
        <f t="shared" si="4"/>
        <v/>
      </c>
      <c r="F20" s="15" t="str">
        <f t="shared" si="4"/>
        <v/>
      </c>
      <c r="G20" s="15" t="str">
        <f t="shared" si="4"/>
        <v/>
      </c>
      <c r="H20" s="15" t="str">
        <f t="shared" si="4"/>
        <v/>
      </c>
      <c r="I20" s="15" t="str">
        <f t="shared" si="4"/>
        <v/>
      </c>
      <c r="J20" s="15" t="str">
        <f t="shared" si="4"/>
        <v/>
      </c>
      <c r="K20" s="15" t="str">
        <f t="shared" si="4"/>
        <v/>
      </c>
      <c r="L20" s="15" t="str">
        <f t="shared" si="4"/>
        <v/>
      </c>
      <c r="M20" s="15" t="str">
        <f t="shared" si="4"/>
        <v/>
      </c>
      <c r="N20" s="15" t="str">
        <f t="shared" si="4"/>
        <v/>
      </c>
      <c r="O20" s="15" t="str">
        <f t="shared" si="4"/>
        <v/>
      </c>
      <c r="P20" s="15" t="str">
        <f t="shared" si="4"/>
        <v/>
      </c>
      <c r="Q20" s="15" t="str">
        <f t="shared" si="4"/>
        <v/>
      </c>
      <c r="R20" s="15" t="str">
        <f t="shared" si="4"/>
        <v/>
      </c>
      <c r="S20" s="15" t="str">
        <f t="shared" si="4"/>
        <v/>
      </c>
      <c r="T20" s="15" t="str">
        <f t="shared" si="4"/>
        <v/>
      </c>
      <c r="U20" s="15" t="str">
        <f t="shared" si="4"/>
        <v/>
      </c>
      <c r="V20" s="15" t="str">
        <f t="shared" si="4"/>
        <v/>
      </c>
      <c r="W20" s="15" t="str">
        <f t="shared" si="4"/>
        <v/>
      </c>
      <c r="X20" s="15" t="str">
        <f t="shared" si="4"/>
        <v/>
      </c>
      <c r="Y20" s="15">
        <f t="shared" si="3"/>
        <v>0</v>
      </c>
    </row>
    <row r="21" spans="1:25" x14ac:dyDescent="0.25">
      <c r="A21" s="59">
        <v>0.72499999999999998</v>
      </c>
      <c r="B21">
        <f>$A21*'Vstupní data'!$B$12</f>
        <v>0</v>
      </c>
      <c r="C21">
        <f>B21*'Čistý souč. zůstatek dotace'!E$7</f>
        <v>0</v>
      </c>
      <c r="D21" s="15" t="str">
        <f t="shared" si="2"/>
        <v/>
      </c>
      <c r="E21" s="15" t="str">
        <f t="shared" si="4"/>
        <v/>
      </c>
      <c r="F21" s="15" t="str">
        <f t="shared" si="4"/>
        <v/>
      </c>
      <c r="G21" s="15" t="str">
        <f t="shared" si="4"/>
        <v/>
      </c>
      <c r="H21" s="15" t="str">
        <f t="shared" si="4"/>
        <v/>
      </c>
      <c r="I21" s="15" t="str">
        <f t="shared" si="4"/>
        <v/>
      </c>
      <c r="J21" s="15" t="str">
        <f t="shared" si="4"/>
        <v/>
      </c>
      <c r="K21" s="15" t="str">
        <f t="shared" si="4"/>
        <v/>
      </c>
      <c r="L21" s="15" t="str">
        <f t="shared" si="4"/>
        <v/>
      </c>
      <c r="M21" s="15" t="str">
        <f t="shared" si="4"/>
        <v/>
      </c>
      <c r="N21" s="15" t="str">
        <f t="shared" si="4"/>
        <v/>
      </c>
      <c r="O21" s="15" t="str">
        <f t="shared" si="4"/>
        <v/>
      </c>
      <c r="P21" s="15" t="str">
        <f t="shared" si="4"/>
        <v/>
      </c>
      <c r="Q21" s="15" t="str">
        <f t="shared" si="4"/>
        <v/>
      </c>
      <c r="R21" s="15" t="str">
        <f t="shared" si="4"/>
        <v/>
      </c>
      <c r="S21" s="15" t="str">
        <f t="shared" si="4"/>
        <v/>
      </c>
      <c r="T21" s="15" t="str">
        <f t="shared" si="4"/>
        <v/>
      </c>
      <c r="U21" s="15" t="str">
        <f t="shared" si="4"/>
        <v/>
      </c>
      <c r="V21" s="15" t="str">
        <f t="shared" si="4"/>
        <v/>
      </c>
      <c r="W21" s="15" t="str">
        <f t="shared" si="4"/>
        <v/>
      </c>
      <c r="X21" s="15" t="str">
        <f t="shared" si="4"/>
        <v/>
      </c>
      <c r="Y21" s="15">
        <f t="shared" si="3"/>
        <v>0</v>
      </c>
    </row>
    <row r="22" spans="1:25" x14ac:dyDescent="0.25">
      <c r="A22" s="59">
        <v>0.75</v>
      </c>
      <c r="B22">
        <f>$A22*'Vstupní data'!$B$12</f>
        <v>0</v>
      </c>
      <c r="C22">
        <f>B22*'Čistý souč. zůstatek dotace'!E$7</f>
        <v>0</v>
      </c>
      <c r="D22" s="15" t="str">
        <f t="shared" si="2"/>
        <v/>
      </c>
      <c r="E22" s="15" t="str">
        <f t="shared" si="4"/>
        <v/>
      </c>
      <c r="F22" s="15" t="str">
        <f t="shared" si="4"/>
        <v/>
      </c>
      <c r="G22" s="15" t="str">
        <f t="shared" si="4"/>
        <v/>
      </c>
      <c r="H22" s="15" t="str">
        <f t="shared" si="4"/>
        <v/>
      </c>
      <c r="I22" s="15" t="str">
        <f t="shared" si="4"/>
        <v/>
      </c>
      <c r="J22" s="15" t="str">
        <f t="shared" si="4"/>
        <v/>
      </c>
      <c r="K22" s="15" t="str">
        <f t="shared" si="4"/>
        <v/>
      </c>
      <c r="L22" s="15" t="str">
        <f t="shared" si="4"/>
        <v/>
      </c>
      <c r="M22" s="15" t="str">
        <f t="shared" si="4"/>
        <v/>
      </c>
      <c r="N22" s="15" t="str">
        <f t="shared" si="4"/>
        <v/>
      </c>
      <c r="O22" s="15" t="str">
        <f t="shared" si="4"/>
        <v/>
      </c>
      <c r="P22" s="15" t="str">
        <f t="shared" si="4"/>
        <v/>
      </c>
      <c r="Q22" s="15" t="str">
        <f t="shared" si="4"/>
        <v/>
      </c>
      <c r="R22" s="15" t="str">
        <f t="shared" si="4"/>
        <v/>
      </c>
      <c r="S22" s="15" t="str">
        <f t="shared" si="4"/>
        <v/>
      </c>
      <c r="T22" s="15" t="str">
        <f t="shared" si="4"/>
        <v/>
      </c>
      <c r="U22" s="15" t="str">
        <f t="shared" si="4"/>
        <v/>
      </c>
      <c r="V22" s="15" t="str">
        <f t="shared" si="4"/>
        <v/>
      </c>
      <c r="W22" s="15" t="str">
        <f t="shared" si="4"/>
        <v/>
      </c>
      <c r="X22" s="15" t="str">
        <f t="shared" si="4"/>
        <v/>
      </c>
      <c r="Y22" s="15">
        <f t="shared" si="3"/>
        <v>0</v>
      </c>
    </row>
    <row r="23" spans="1:25" x14ac:dyDescent="0.25">
      <c r="A23" s="59">
        <v>0.77500000000000002</v>
      </c>
      <c r="B23">
        <f>$A23*'Vstupní data'!$B$12</f>
        <v>0</v>
      </c>
      <c r="C23">
        <f>B23*'Čistý souč. zůstatek dotace'!E$7</f>
        <v>0</v>
      </c>
      <c r="D23" s="15" t="str">
        <f t="shared" si="2"/>
        <v/>
      </c>
      <c r="E23" s="15" t="str">
        <f t="shared" si="4"/>
        <v/>
      </c>
      <c r="F23" s="15" t="str">
        <f t="shared" si="4"/>
        <v/>
      </c>
      <c r="G23" s="15" t="str">
        <f t="shared" si="4"/>
        <v/>
      </c>
      <c r="H23" s="15" t="str">
        <f t="shared" si="4"/>
        <v/>
      </c>
      <c r="I23" s="15" t="str">
        <f t="shared" si="4"/>
        <v/>
      </c>
      <c r="J23" s="15" t="str">
        <f t="shared" si="4"/>
        <v/>
      </c>
      <c r="K23" s="15" t="str">
        <f t="shared" si="4"/>
        <v/>
      </c>
      <c r="L23" s="15" t="str">
        <f t="shared" si="4"/>
        <v/>
      </c>
      <c r="M23" s="15" t="str">
        <f t="shared" si="4"/>
        <v/>
      </c>
      <c r="N23" s="15" t="str">
        <f t="shared" si="4"/>
        <v/>
      </c>
      <c r="O23" s="15" t="str">
        <f t="shared" si="4"/>
        <v/>
      </c>
      <c r="P23" s="15" t="str">
        <f t="shared" si="4"/>
        <v/>
      </c>
      <c r="Q23" s="15" t="str">
        <f t="shared" si="4"/>
        <v/>
      </c>
      <c r="R23" s="15" t="str">
        <f t="shared" si="4"/>
        <v/>
      </c>
      <c r="S23" s="15" t="str">
        <f t="shared" si="4"/>
        <v/>
      </c>
      <c r="T23" s="15" t="str">
        <f t="shared" si="4"/>
        <v/>
      </c>
      <c r="U23" s="15" t="str">
        <f t="shared" si="4"/>
        <v/>
      </c>
      <c r="V23" s="15" t="str">
        <f t="shared" si="4"/>
        <v/>
      </c>
      <c r="W23" s="15" t="str">
        <f t="shared" si="4"/>
        <v/>
      </c>
      <c r="X23" s="15" t="str">
        <f t="shared" si="4"/>
        <v/>
      </c>
      <c r="Y23" s="15">
        <f t="shared" si="3"/>
        <v>0</v>
      </c>
    </row>
    <row r="24" spans="1:25" x14ac:dyDescent="0.25">
      <c r="A24" s="59">
        <v>0.8</v>
      </c>
      <c r="B24">
        <f>$A24*'Vstupní data'!$B$12</f>
        <v>0</v>
      </c>
      <c r="C24">
        <f>B24*'Čistý souč. zůstatek dotace'!E$7</f>
        <v>0</v>
      </c>
      <c r="D24" s="15" t="str">
        <f t="shared" si="2"/>
        <v/>
      </c>
      <c r="E24" s="15" t="str">
        <f t="shared" si="4"/>
        <v/>
      </c>
      <c r="F24" s="15" t="str">
        <f t="shared" si="4"/>
        <v/>
      </c>
      <c r="G24" s="15" t="str">
        <f t="shared" si="4"/>
        <v/>
      </c>
      <c r="H24" s="15" t="str">
        <f t="shared" si="4"/>
        <v/>
      </c>
      <c r="I24" s="15" t="str">
        <f t="shared" si="4"/>
        <v/>
      </c>
      <c r="J24" s="15" t="str">
        <f t="shared" si="4"/>
        <v/>
      </c>
      <c r="K24" s="15" t="str">
        <f t="shared" si="4"/>
        <v/>
      </c>
      <c r="L24" s="15" t="str">
        <f t="shared" si="4"/>
        <v/>
      </c>
      <c r="M24" s="15" t="str">
        <f t="shared" si="4"/>
        <v/>
      </c>
      <c r="N24" s="15" t="str">
        <f t="shared" si="4"/>
        <v/>
      </c>
      <c r="O24" s="15" t="str">
        <f t="shared" si="4"/>
        <v/>
      </c>
      <c r="P24" s="15" t="str">
        <f t="shared" si="4"/>
        <v/>
      </c>
      <c r="Q24" s="15" t="str">
        <f t="shared" si="4"/>
        <v/>
      </c>
      <c r="R24" s="15" t="str">
        <f t="shared" si="4"/>
        <v/>
      </c>
      <c r="S24" s="15" t="str">
        <f t="shared" si="4"/>
        <v/>
      </c>
      <c r="T24" s="15" t="str">
        <f t="shared" si="4"/>
        <v/>
      </c>
      <c r="U24" s="15" t="str">
        <f t="shared" si="4"/>
        <v/>
      </c>
      <c r="V24" s="15" t="str">
        <f t="shared" si="4"/>
        <v/>
      </c>
      <c r="W24" s="15" t="str">
        <f t="shared" si="4"/>
        <v/>
      </c>
      <c r="X24" s="15" t="str">
        <f t="shared" si="4"/>
        <v/>
      </c>
      <c r="Y24" s="15">
        <f t="shared" si="3"/>
        <v>0</v>
      </c>
    </row>
    <row r="25" spans="1:25" x14ac:dyDescent="0.25">
      <c r="A25" s="59">
        <v>0.82499999999999996</v>
      </c>
      <c r="B25">
        <f>$A25*'Vstupní data'!$B$12</f>
        <v>0</v>
      </c>
      <c r="C25">
        <f>B25*'Čistý souč. zůstatek dotace'!E$7</f>
        <v>0</v>
      </c>
      <c r="D25" s="15" t="str">
        <f t="shared" si="2"/>
        <v/>
      </c>
      <c r="E25" s="15" t="str">
        <f t="shared" si="4"/>
        <v/>
      </c>
      <c r="F25" s="15" t="str">
        <f t="shared" si="4"/>
        <v/>
      </c>
      <c r="G25" s="15" t="str">
        <f t="shared" si="4"/>
        <v/>
      </c>
      <c r="H25" s="15" t="str">
        <f t="shared" si="4"/>
        <v/>
      </c>
      <c r="I25" s="15" t="str">
        <f t="shared" si="4"/>
        <v/>
      </c>
      <c r="J25" s="15" t="str">
        <f t="shared" si="4"/>
        <v/>
      </c>
      <c r="K25" s="15" t="str">
        <f t="shared" si="4"/>
        <v/>
      </c>
      <c r="L25" s="15" t="str">
        <f t="shared" si="4"/>
        <v/>
      </c>
      <c r="M25" s="15" t="str">
        <f t="shared" si="4"/>
        <v/>
      </c>
      <c r="N25" s="15" t="str">
        <f t="shared" si="4"/>
        <v/>
      </c>
      <c r="O25" s="15" t="str">
        <f t="shared" si="4"/>
        <v/>
      </c>
      <c r="P25" s="15" t="str">
        <f t="shared" si="4"/>
        <v/>
      </c>
      <c r="Q25" s="15" t="str">
        <f t="shared" si="4"/>
        <v/>
      </c>
      <c r="R25" s="15" t="str">
        <f t="shared" si="4"/>
        <v/>
      </c>
      <c r="S25" s="15" t="str">
        <f t="shared" si="4"/>
        <v/>
      </c>
      <c r="T25" s="15" t="str">
        <f t="shared" si="4"/>
        <v/>
      </c>
      <c r="U25" s="15" t="str">
        <f t="shared" si="4"/>
        <v/>
      </c>
      <c r="V25" s="15" t="str">
        <f t="shared" si="4"/>
        <v/>
      </c>
      <c r="W25" s="15" t="str">
        <f t="shared" si="4"/>
        <v/>
      </c>
      <c r="X25" s="15" t="str">
        <f t="shared" si="4"/>
        <v/>
      </c>
      <c r="Y25" s="15">
        <f t="shared" si="3"/>
        <v>0</v>
      </c>
    </row>
    <row r="26" spans="1:25" s="68" customFormat="1" x14ac:dyDescent="0.25">
      <c r="A26" s="59">
        <v>0.85</v>
      </c>
      <c r="B26" s="68">
        <f>$A26*'Vstupní data'!$B$12</f>
        <v>0</v>
      </c>
      <c r="C26" s="68">
        <f>B26*'Čistý souč. zůstatek dotace'!E$7</f>
        <v>0</v>
      </c>
      <c r="D26" s="15" t="str">
        <f t="shared" si="2"/>
        <v/>
      </c>
      <c r="E26" s="15" t="str">
        <f t="shared" si="4"/>
        <v/>
      </c>
      <c r="F26" s="15" t="str">
        <f t="shared" si="4"/>
        <v/>
      </c>
      <c r="G26" s="15" t="str">
        <f t="shared" si="4"/>
        <v/>
      </c>
      <c r="H26" s="15" t="str">
        <f t="shared" si="4"/>
        <v/>
      </c>
      <c r="I26" s="15" t="str">
        <f t="shared" si="4"/>
        <v/>
      </c>
      <c r="J26" s="15" t="str">
        <f t="shared" si="4"/>
        <v/>
      </c>
      <c r="K26" s="15" t="str">
        <f t="shared" si="4"/>
        <v/>
      </c>
      <c r="L26" s="15" t="str">
        <f t="shared" si="4"/>
        <v/>
      </c>
      <c r="M26" s="15" t="str">
        <f t="shared" si="4"/>
        <v/>
      </c>
      <c r="N26" s="15" t="str">
        <f t="shared" si="4"/>
        <v/>
      </c>
      <c r="O26" s="15" t="str">
        <f t="shared" si="4"/>
        <v/>
      </c>
      <c r="P26" s="15" t="str">
        <f t="shared" si="4"/>
        <v/>
      </c>
      <c r="Q26" s="15" t="str">
        <f t="shared" si="4"/>
        <v/>
      </c>
      <c r="R26" s="15" t="str">
        <f t="shared" si="4"/>
        <v/>
      </c>
      <c r="S26" s="15" t="str">
        <f t="shared" si="4"/>
        <v/>
      </c>
      <c r="T26" s="15" t="str">
        <f t="shared" si="4"/>
        <v/>
      </c>
      <c r="U26" s="15" t="str">
        <f t="shared" si="4"/>
        <v/>
      </c>
      <c r="V26" s="15" t="str">
        <f t="shared" si="4"/>
        <v/>
      </c>
      <c r="W26" s="15" t="str">
        <f t="shared" si="4"/>
        <v/>
      </c>
      <c r="X26" s="15" t="str">
        <f t="shared" si="4"/>
        <v/>
      </c>
      <c r="Y26" s="15">
        <f t="shared" si="3"/>
        <v>0</v>
      </c>
    </row>
    <row r="27" spans="1:25" s="68" customFormat="1" x14ac:dyDescent="0.25">
      <c r="A27" s="59">
        <v>0.875</v>
      </c>
      <c r="B27" s="68">
        <f>$A27*'Vstupní data'!$B$12</f>
        <v>0</v>
      </c>
      <c r="C27" s="68">
        <f>B27*'Čistý souč. zůstatek dotace'!E$7</f>
        <v>0</v>
      </c>
      <c r="D27" s="15" t="str">
        <f t="shared" si="2"/>
        <v/>
      </c>
      <c r="E27" s="15" t="str">
        <f t="shared" si="4"/>
        <v/>
      </c>
      <c r="F27" s="15" t="str">
        <f t="shared" si="4"/>
        <v/>
      </c>
      <c r="G27" s="15" t="str">
        <f t="shared" si="4"/>
        <v/>
      </c>
      <c r="H27" s="15" t="str">
        <f t="shared" si="4"/>
        <v/>
      </c>
      <c r="I27" s="15" t="str">
        <f t="shared" si="4"/>
        <v/>
      </c>
      <c r="J27" s="15" t="str">
        <f t="shared" si="4"/>
        <v/>
      </c>
      <c r="K27" s="15" t="str">
        <f t="shared" si="4"/>
        <v/>
      </c>
      <c r="L27" s="15" t="str">
        <f t="shared" si="4"/>
        <v/>
      </c>
      <c r="M27" s="15" t="str">
        <f t="shared" si="4"/>
        <v/>
      </c>
      <c r="N27" s="15" t="str">
        <f t="shared" si="4"/>
        <v/>
      </c>
      <c r="O27" s="15" t="str">
        <f t="shared" si="4"/>
        <v/>
      </c>
      <c r="P27" s="15" t="str">
        <f t="shared" si="4"/>
        <v/>
      </c>
      <c r="Q27" s="15" t="str">
        <f t="shared" si="4"/>
        <v/>
      </c>
      <c r="R27" s="15" t="str">
        <f t="shared" si="4"/>
        <v/>
      </c>
      <c r="S27" s="15" t="str">
        <f t="shared" si="4"/>
        <v/>
      </c>
      <c r="T27" s="15" t="str">
        <f t="shared" si="4"/>
        <v/>
      </c>
      <c r="U27" s="15" t="str">
        <f t="shared" si="4"/>
        <v/>
      </c>
      <c r="V27" s="15" t="str">
        <f t="shared" si="4"/>
        <v/>
      </c>
      <c r="W27" s="15" t="str">
        <f t="shared" si="4"/>
        <v/>
      </c>
      <c r="X27" s="15" t="str">
        <f t="shared" si="4"/>
        <v/>
      </c>
      <c r="Y27" s="15">
        <f t="shared" ref="Y27" si="5">MIN(D27:X27)</f>
        <v>0</v>
      </c>
    </row>
    <row r="28" spans="1:25" s="68" customFormat="1" x14ac:dyDescent="0.25">
      <c r="A28" s="59">
        <v>0.9</v>
      </c>
      <c r="B28" s="68">
        <f>$A28*'Vstupní data'!$B$12</f>
        <v>0</v>
      </c>
      <c r="C28" s="68">
        <f>B28*'Čistý souč. zůstatek dotace'!E$7</f>
        <v>0</v>
      </c>
      <c r="D28" s="15" t="str">
        <f t="shared" si="2"/>
        <v/>
      </c>
      <c r="E28" s="15" t="str">
        <f t="shared" si="4"/>
        <v/>
      </c>
      <c r="F28" s="15" t="str">
        <f t="shared" si="4"/>
        <v/>
      </c>
      <c r="G28" s="15" t="str">
        <f t="shared" si="4"/>
        <v/>
      </c>
      <c r="H28" s="15" t="str">
        <f t="shared" si="4"/>
        <v/>
      </c>
      <c r="I28" s="15" t="str">
        <f t="shared" si="4"/>
        <v/>
      </c>
      <c r="J28" s="15" t="str">
        <f t="shared" si="4"/>
        <v/>
      </c>
      <c r="K28" s="15" t="str">
        <f t="shared" si="4"/>
        <v/>
      </c>
      <c r="L28" s="15" t="str">
        <f t="shared" si="4"/>
        <v/>
      </c>
      <c r="M28" s="15" t="str">
        <f t="shared" si="4"/>
        <v/>
      </c>
      <c r="N28" s="15" t="str">
        <f t="shared" si="4"/>
        <v/>
      </c>
      <c r="O28" s="15" t="str">
        <f t="shared" si="4"/>
        <v/>
      </c>
      <c r="P28" s="15" t="str">
        <f t="shared" si="4"/>
        <v/>
      </c>
      <c r="Q28" s="15" t="str">
        <f t="shared" si="4"/>
        <v/>
      </c>
      <c r="R28" s="15" t="str">
        <f t="shared" si="4"/>
        <v/>
      </c>
      <c r="S28" s="15" t="str">
        <f t="shared" si="4"/>
        <v/>
      </c>
      <c r="T28" s="15" t="str">
        <f t="shared" si="4"/>
        <v/>
      </c>
      <c r="U28" s="15" t="str">
        <f t="shared" si="4"/>
        <v/>
      </c>
      <c r="V28" s="15" t="str">
        <f t="shared" si="4"/>
        <v/>
      </c>
      <c r="W28" s="15" t="str">
        <f t="shared" si="4"/>
        <v/>
      </c>
      <c r="X28" s="15" t="str">
        <f t="shared" si="4"/>
        <v/>
      </c>
      <c r="Y28" s="15">
        <f t="shared" ref="Y28:Y29" si="6">MIN(D28:X28)</f>
        <v>0</v>
      </c>
    </row>
    <row r="29" spans="1:25" s="68" customFormat="1" x14ac:dyDescent="0.25">
      <c r="A29" s="59">
        <v>0.92500000000000004</v>
      </c>
      <c r="B29" s="68">
        <f>$A29*'Vstupní data'!$B$12</f>
        <v>0</v>
      </c>
      <c r="C29" s="68">
        <f>B29*'Čistý souč. zůstatek dotace'!E$7</f>
        <v>0</v>
      </c>
      <c r="D29" s="15" t="str">
        <f t="shared" si="2"/>
        <v/>
      </c>
      <c r="E29" s="15" t="str">
        <f t="shared" si="4"/>
        <v/>
      </c>
      <c r="F29" s="15" t="str">
        <f t="shared" si="4"/>
        <v/>
      </c>
      <c r="G29" s="15" t="str">
        <f t="shared" si="4"/>
        <v/>
      </c>
      <c r="H29" s="15" t="str">
        <f t="shared" si="4"/>
        <v/>
      </c>
      <c r="I29" s="15" t="str">
        <f t="shared" si="4"/>
        <v/>
      </c>
      <c r="J29" s="15" t="str">
        <f t="shared" ref="J29:X29" si="7">IF(J$3&gt;$C29,$A29,"")</f>
        <v/>
      </c>
      <c r="K29" s="15" t="str">
        <f t="shared" si="7"/>
        <v/>
      </c>
      <c r="L29" s="15" t="str">
        <f t="shared" si="7"/>
        <v/>
      </c>
      <c r="M29" s="15" t="str">
        <f t="shared" si="7"/>
        <v/>
      </c>
      <c r="N29" s="15" t="str">
        <f t="shared" si="7"/>
        <v/>
      </c>
      <c r="O29" s="15" t="str">
        <f t="shared" si="7"/>
        <v/>
      </c>
      <c r="P29" s="15" t="str">
        <f t="shared" si="7"/>
        <v/>
      </c>
      <c r="Q29" s="15" t="str">
        <f t="shared" si="7"/>
        <v/>
      </c>
      <c r="R29" s="15" t="str">
        <f t="shared" si="7"/>
        <v/>
      </c>
      <c r="S29" s="15" t="str">
        <f t="shared" si="7"/>
        <v/>
      </c>
      <c r="T29" s="15" t="str">
        <f t="shared" si="7"/>
        <v/>
      </c>
      <c r="U29" s="15" t="str">
        <f t="shared" si="7"/>
        <v/>
      </c>
      <c r="V29" s="15" t="str">
        <f t="shared" si="7"/>
        <v/>
      </c>
      <c r="W29" s="15" t="str">
        <f t="shared" si="7"/>
        <v/>
      </c>
      <c r="X29" s="15" t="str">
        <f t="shared" si="7"/>
        <v/>
      </c>
      <c r="Y29" s="15">
        <f t="shared" si="6"/>
        <v>0</v>
      </c>
    </row>
    <row r="30" spans="1:25" x14ac:dyDescent="0.25">
      <c r="A30" s="59">
        <v>0.95</v>
      </c>
      <c r="B30">
        <f>$A30*'Vstupní data'!$B$12</f>
        <v>0</v>
      </c>
      <c r="C30">
        <f>B30*'Čistý souč. zůstatek dotace'!E$7</f>
        <v>0</v>
      </c>
      <c r="D30" s="15" t="str">
        <f t="shared" si="2"/>
        <v/>
      </c>
      <c r="E30" s="15" t="str">
        <f t="shared" si="4"/>
        <v/>
      </c>
      <c r="F30" s="15" t="str">
        <f t="shared" si="4"/>
        <v/>
      </c>
      <c r="G30" s="15" t="str">
        <f t="shared" si="4"/>
        <v/>
      </c>
      <c r="H30" s="15" t="str">
        <f t="shared" si="4"/>
        <v/>
      </c>
      <c r="I30" s="15" t="str">
        <f t="shared" si="4"/>
        <v/>
      </c>
      <c r="J30" s="15" t="str">
        <f t="shared" si="4"/>
        <v/>
      </c>
      <c r="K30" s="15" t="str">
        <f t="shared" si="4"/>
        <v/>
      </c>
      <c r="L30" s="15" t="str">
        <f t="shared" si="4"/>
        <v/>
      </c>
      <c r="M30" s="15" t="str">
        <f t="shared" si="4"/>
        <v/>
      </c>
      <c r="N30" s="15" t="str">
        <f t="shared" si="4"/>
        <v/>
      </c>
      <c r="O30" s="15" t="str">
        <f t="shared" si="4"/>
        <v/>
      </c>
      <c r="P30" s="15" t="str">
        <f t="shared" si="4"/>
        <v/>
      </c>
      <c r="Q30" s="15" t="str">
        <f t="shared" si="4"/>
        <v/>
      </c>
      <c r="R30" s="15" t="str">
        <f t="shared" si="4"/>
        <v/>
      </c>
      <c r="S30" s="15" t="str">
        <f t="shared" si="4"/>
        <v/>
      </c>
      <c r="T30" s="15" t="str">
        <f t="shared" si="4"/>
        <v/>
      </c>
      <c r="U30" s="15" t="str">
        <f t="shared" si="4"/>
        <v/>
      </c>
      <c r="V30" s="15" t="str">
        <f t="shared" si="4"/>
        <v/>
      </c>
      <c r="W30" s="15" t="str">
        <f t="shared" si="4"/>
        <v/>
      </c>
      <c r="X30" s="15" t="str">
        <f t="shared" si="4"/>
        <v/>
      </c>
      <c r="Y30" s="15">
        <f t="shared" si="3"/>
        <v>0</v>
      </c>
    </row>
    <row r="31" spans="1:25" x14ac:dyDescent="0.25">
      <c r="C31" t="s">
        <v>46</v>
      </c>
      <c r="D31" s="15">
        <f>IF(D2='Vstupní data'!$B15,1,0)</f>
        <v>0</v>
      </c>
      <c r="E31" s="15">
        <f>IF(E2='Vstupní data'!$B15,1,0)</f>
        <v>0</v>
      </c>
      <c r="F31" s="15">
        <f>IF(F2='Vstupní data'!$B15,1,0)</f>
        <v>0</v>
      </c>
      <c r="G31" s="15">
        <f>IF(G2='Vstupní data'!$B15,1,0)</f>
        <v>0</v>
      </c>
      <c r="H31" s="15">
        <f>IF(H2='Vstupní data'!$B15,1,0)</f>
        <v>0</v>
      </c>
      <c r="I31" s="15">
        <f>IF(I2='Vstupní data'!$B15,1,0)</f>
        <v>0</v>
      </c>
      <c r="J31" s="15">
        <f>IF(J2='Vstupní data'!$B15,1,0)</f>
        <v>0</v>
      </c>
      <c r="K31" s="15">
        <f>IF(K2='Vstupní data'!$B15,1,0)</f>
        <v>0</v>
      </c>
      <c r="L31" s="15">
        <f>IF(L2='Vstupní data'!$B15,1,0)</f>
        <v>0</v>
      </c>
      <c r="M31" s="15">
        <f>IF(M2='Vstupní data'!$B15,1,0)</f>
        <v>0</v>
      </c>
      <c r="N31" s="15">
        <f>IF(N2='Vstupní data'!$B15,1,0)</f>
        <v>0</v>
      </c>
      <c r="O31" s="15">
        <f>IF(O2='Vstupní data'!$B15,1,0)</f>
        <v>0</v>
      </c>
      <c r="P31" s="15">
        <f>IF(P2='Vstupní data'!$B15,1,0)</f>
        <v>0</v>
      </c>
      <c r="Q31" s="15">
        <f>IF(Q2='Vstupní data'!$B15,1,0)</f>
        <v>0</v>
      </c>
      <c r="R31" s="15">
        <f>IF(R2='Vstupní data'!$B15,1,0)</f>
        <v>0</v>
      </c>
      <c r="S31" s="15">
        <f>IF(S2='Vstupní data'!$B15,1,0)</f>
        <v>0</v>
      </c>
      <c r="T31" s="15">
        <f>IF(T2='Vstupní data'!$B15,1,0)</f>
        <v>0</v>
      </c>
      <c r="U31" s="15">
        <f>IF(U2='Vstupní data'!$B15,1,0)</f>
        <v>0</v>
      </c>
      <c r="V31" s="15">
        <f>IF(V2='Vstupní data'!$B15,1,0)</f>
        <v>0</v>
      </c>
      <c r="W31" s="15">
        <f>IF(W2='Vstupní data'!$B15,1,0)</f>
        <v>0</v>
      </c>
      <c r="X31" s="15">
        <f>IF(X2='Vstupní data'!$B15,1,0)</f>
        <v>0</v>
      </c>
    </row>
    <row r="32" spans="1:25" x14ac:dyDescent="0.25">
      <c r="C32" t="s">
        <v>47</v>
      </c>
      <c r="D32" s="59">
        <f>MAX(D4:D30)</f>
        <v>0</v>
      </c>
      <c r="E32" s="59">
        <f t="shared" ref="E32:X32" si="8">MAX(E4:E30)</f>
        <v>0</v>
      </c>
      <c r="F32" s="59">
        <f t="shared" si="8"/>
        <v>0</v>
      </c>
      <c r="G32" s="59">
        <f t="shared" si="8"/>
        <v>0</v>
      </c>
      <c r="H32" s="59">
        <f t="shared" si="8"/>
        <v>0</v>
      </c>
      <c r="I32" s="59">
        <f t="shared" si="8"/>
        <v>0</v>
      </c>
      <c r="J32" s="59">
        <f t="shared" si="8"/>
        <v>0</v>
      </c>
      <c r="K32" s="59">
        <f t="shared" si="8"/>
        <v>0</v>
      </c>
      <c r="L32" s="59">
        <f t="shared" si="8"/>
        <v>0</v>
      </c>
      <c r="M32" s="59">
        <f t="shared" si="8"/>
        <v>0</v>
      </c>
      <c r="N32" s="59">
        <f t="shared" si="8"/>
        <v>0</v>
      </c>
      <c r="O32" s="59">
        <f t="shared" si="8"/>
        <v>0</v>
      </c>
      <c r="P32" s="59">
        <f t="shared" si="8"/>
        <v>0</v>
      </c>
      <c r="Q32" s="59">
        <f t="shared" si="8"/>
        <v>0</v>
      </c>
      <c r="R32" s="59">
        <f t="shared" si="8"/>
        <v>0</v>
      </c>
      <c r="S32" s="59">
        <f t="shared" si="8"/>
        <v>0</v>
      </c>
      <c r="T32" s="59">
        <f t="shared" si="8"/>
        <v>0</v>
      </c>
      <c r="U32" s="59">
        <f t="shared" si="8"/>
        <v>0</v>
      </c>
      <c r="V32" s="59">
        <f t="shared" si="8"/>
        <v>0</v>
      </c>
      <c r="W32" s="59">
        <f t="shared" si="8"/>
        <v>0</v>
      </c>
      <c r="X32" s="59">
        <f t="shared" si="8"/>
        <v>0</v>
      </c>
      <c r="Y32" s="15" t="s">
        <v>48</v>
      </c>
    </row>
    <row r="33" spans="3:25" x14ac:dyDescent="0.25">
      <c r="C33" t="s">
        <v>48</v>
      </c>
      <c r="D33" s="15">
        <f>D31*D32</f>
        <v>0</v>
      </c>
      <c r="E33" s="15">
        <f t="shared" ref="E33:X33" si="9">E31*E32</f>
        <v>0</v>
      </c>
      <c r="F33" s="15">
        <f t="shared" si="9"/>
        <v>0</v>
      </c>
      <c r="G33" s="15">
        <f t="shared" si="9"/>
        <v>0</v>
      </c>
      <c r="H33" s="15">
        <f t="shared" si="9"/>
        <v>0</v>
      </c>
      <c r="I33" s="15">
        <f t="shared" si="9"/>
        <v>0</v>
      </c>
      <c r="J33" s="15">
        <f t="shared" si="9"/>
        <v>0</v>
      </c>
      <c r="K33" s="15">
        <f t="shared" si="9"/>
        <v>0</v>
      </c>
      <c r="L33" s="15">
        <f t="shared" si="9"/>
        <v>0</v>
      </c>
      <c r="M33" s="15">
        <f t="shared" si="9"/>
        <v>0</v>
      </c>
      <c r="N33" s="15">
        <f t="shared" si="9"/>
        <v>0</v>
      </c>
      <c r="O33" s="15">
        <f t="shared" si="9"/>
        <v>0</v>
      </c>
      <c r="P33" s="15">
        <f t="shared" si="9"/>
        <v>0</v>
      </c>
      <c r="Q33" s="15">
        <f t="shared" si="9"/>
        <v>0</v>
      </c>
      <c r="R33" s="15">
        <f t="shared" si="9"/>
        <v>0</v>
      </c>
      <c r="S33" s="15">
        <f t="shared" si="9"/>
        <v>0</v>
      </c>
      <c r="T33" s="15">
        <f t="shared" si="9"/>
        <v>0</v>
      </c>
      <c r="U33" s="15">
        <f t="shared" si="9"/>
        <v>0</v>
      </c>
      <c r="V33" s="15">
        <f t="shared" si="9"/>
        <v>0</v>
      </c>
      <c r="W33" s="15">
        <f t="shared" si="9"/>
        <v>0</v>
      </c>
      <c r="X33" s="15">
        <f t="shared" si="9"/>
        <v>0</v>
      </c>
      <c r="Y33" s="15">
        <f>MAX(D33:X33)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</vt:i4>
      </vt:variant>
    </vt:vector>
  </HeadingPairs>
  <TitlesOfParts>
    <vt:vector size="15" baseType="lpstr">
      <vt:lpstr>Pokyny pro vyplnění</vt:lpstr>
      <vt:lpstr>Vstupní data</vt:lpstr>
      <vt:lpstr>Financni toky</vt:lpstr>
      <vt:lpstr>Čisté ušetř. nákl. - Kompenzace</vt:lpstr>
      <vt:lpstr>Čistý souč. zůstatek dotace</vt:lpstr>
      <vt:lpstr>Financni toky měsíční</vt:lpstr>
      <vt:lpstr>Čisté uš. náklady měsíční</vt:lpstr>
      <vt:lpstr>Čistá souč. dotace měsíční</vt:lpstr>
      <vt:lpstr>Vypočet dotace</vt:lpstr>
      <vt:lpstr>Seznamy</vt:lpstr>
      <vt:lpstr>Dotace</vt:lpstr>
      <vt:lpstr>Dotace2</vt:lpstr>
      <vt:lpstr>Trvani_povereni</vt:lpstr>
      <vt:lpstr>Typ_zadatele_</vt:lpstr>
      <vt:lpstr>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Ptáček Petr</dc:creator>
  <cp:lastModifiedBy>Pavel Rosol</cp:lastModifiedBy>
  <cp:lastPrinted>2016-04-23T13:56:17Z</cp:lastPrinted>
  <dcterms:created xsi:type="dcterms:W3CDTF">2014-10-25T21:32:49Z</dcterms:created>
  <dcterms:modified xsi:type="dcterms:W3CDTF">2017-07-26T12:54:37Z</dcterms:modified>
</cp:coreProperties>
</file>